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1835"/>
  </bookViews>
  <sheets>
    <sheet name="ETB" sheetId="1" r:id="rId1"/>
    <sheet name="Year end adjustments" sheetId="3" r:id="rId2"/>
    <sheet name="Sheet1" sheetId="6" r:id="rId3"/>
  </sheets>
  <calcPr calcId="152511"/>
</workbook>
</file>

<file path=xl/calcChain.xml><?xml version="1.0" encoding="utf-8"?>
<calcChain xmlns="http://schemas.openxmlformats.org/spreadsheetml/2006/main">
  <c r="E27" i="1" l="1"/>
  <c r="D6" i="1"/>
  <c r="E29" i="1"/>
  <c r="E10" i="1"/>
  <c r="F9" i="1" l="1"/>
  <c r="F13" i="1"/>
  <c r="F14" i="1"/>
  <c r="F16" i="1"/>
  <c r="H25" i="1"/>
  <c r="G19" i="1"/>
  <c r="F17" i="1"/>
  <c r="F12" i="1"/>
  <c r="H26" i="1"/>
  <c r="F8" i="1"/>
  <c r="F7" i="1"/>
  <c r="G21" i="1"/>
  <c r="G18" i="1"/>
  <c r="F15" i="1"/>
  <c r="I23" i="1"/>
  <c r="I24" i="1"/>
  <c r="H22" i="1"/>
  <c r="C31" i="1"/>
  <c r="B31" i="1"/>
  <c r="F6" i="1"/>
  <c r="D20" i="1"/>
  <c r="H20" i="1" s="1"/>
  <c r="D28" i="1"/>
  <c r="H28" i="1" s="1"/>
  <c r="D11" i="1"/>
  <c r="F11" i="1" s="1"/>
  <c r="H29" i="1" l="1"/>
  <c r="F10" i="1"/>
  <c r="E20" i="1"/>
  <c r="G20" i="1" s="1"/>
  <c r="G31" i="1" s="1"/>
  <c r="F30" i="1" s="1"/>
  <c r="I30" i="1" s="1"/>
  <c r="D31" i="1"/>
  <c r="I27" i="1" s="1"/>
  <c r="H31" i="1"/>
  <c r="B13" i="1"/>
  <c r="C24" i="1"/>
  <c r="C19" i="1"/>
  <c r="B17" i="1"/>
  <c r="B25" i="1"/>
  <c r="C27" i="1"/>
  <c r="B26" i="1"/>
  <c r="B15" i="1"/>
  <c r="C23" i="1"/>
  <c r="B29" i="1"/>
  <c r="B14" i="1"/>
  <c r="B9" i="1"/>
  <c r="B16" i="1"/>
  <c r="B10" i="1"/>
  <c r="B12" i="1"/>
  <c r="B8" i="1"/>
  <c r="B7" i="1"/>
  <c r="C21" i="1"/>
  <c r="C18" i="1"/>
  <c r="B22" i="1"/>
  <c r="E31" i="1" l="1"/>
  <c r="I31" i="1"/>
  <c r="F31" i="1"/>
</calcChain>
</file>

<file path=xl/sharedStrings.xml><?xml version="1.0" encoding="utf-8"?>
<sst xmlns="http://schemas.openxmlformats.org/spreadsheetml/2006/main" count="100" uniqueCount="82">
  <si>
    <t>Debit</t>
  </si>
  <si>
    <t>Credit</t>
  </si>
  <si>
    <t>Credit Card</t>
  </si>
  <si>
    <t>Interest Received</t>
  </si>
  <si>
    <t>Advertising</t>
  </si>
  <si>
    <t>Books and journals</t>
  </si>
  <si>
    <t>Computer running costs</t>
  </si>
  <si>
    <t>Drawings</t>
  </si>
  <si>
    <t>Insurance</t>
  </si>
  <si>
    <t>Office expenses, repairs &amp; maintenance</t>
  </si>
  <si>
    <t>Printing, postage and stationery</t>
  </si>
  <si>
    <t>Telephone</t>
  </si>
  <si>
    <t>Travelling expenses</t>
  </si>
  <si>
    <t>TOTAL</t>
  </si>
  <si>
    <t>Trial Balance</t>
  </si>
  <si>
    <t>GM Consultancy</t>
  </si>
  <si>
    <t>As of January 31, 2019</t>
  </si>
  <si>
    <t>Bank Account</t>
  </si>
  <si>
    <t>Inventory</t>
  </si>
  <si>
    <t>Sales</t>
  </si>
  <si>
    <t>Office Equipment</t>
  </si>
  <si>
    <t>Office Equipment - Accumulated Depreciation</t>
  </si>
  <si>
    <t>Purchases</t>
  </si>
  <si>
    <t>Purchases returns</t>
  </si>
  <si>
    <t>Capital</t>
  </si>
  <si>
    <t>Receivables</t>
  </si>
  <si>
    <t xml:space="preserve">Depreciation </t>
  </si>
  <si>
    <t>Closing inventory</t>
  </si>
  <si>
    <t>Prepayment of insurance</t>
  </si>
  <si>
    <t>Irrecoverable debt</t>
  </si>
  <si>
    <t>Diminishing balance basis at 25%</t>
  </si>
  <si>
    <t>Adjustments</t>
  </si>
  <si>
    <t>Statement of Profit or Loss</t>
  </si>
  <si>
    <t>Statement of Financial Position</t>
  </si>
  <si>
    <t>Prepayment</t>
  </si>
  <si>
    <t>Profit for the year</t>
  </si>
  <si>
    <t>Statement of Profit or Loss for the year ending ??/??/????</t>
  </si>
  <si>
    <t>Statement of Financial Position as at ??/??/????</t>
  </si>
  <si>
    <t>£</t>
  </si>
  <si>
    <t>Net sales</t>
  </si>
  <si>
    <t>Cost</t>
  </si>
  <si>
    <t>Accumulated Depreciation</t>
  </si>
  <si>
    <t>Carrying Amount</t>
  </si>
  <si>
    <t>Non-Current Assets</t>
  </si>
  <si>
    <t>Less Cost of Sales:</t>
  </si>
  <si>
    <t>Opening Inventory</t>
  </si>
  <si>
    <t>Net purchases</t>
  </si>
  <si>
    <t>Closing Inventory</t>
  </si>
  <si>
    <t>Current Assets</t>
  </si>
  <si>
    <t>GROSS PROFIT</t>
  </si>
  <si>
    <t>Add other income:</t>
  </si>
  <si>
    <t>Net receivables</t>
  </si>
  <si>
    <t>Discounts Received</t>
  </si>
  <si>
    <t>Prepayments</t>
  </si>
  <si>
    <t>Rental Income</t>
  </si>
  <si>
    <t>Bank</t>
  </si>
  <si>
    <t>Cash</t>
  </si>
  <si>
    <t>Less Expenses:</t>
  </si>
  <si>
    <t>Depreciation Expense</t>
  </si>
  <si>
    <t>Discounts Allowed</t>
  </si>
  <si>
    <t>Irrecoverable Debts</t>
  </si>
  <si>
    <t>Current Liabilities</t>
  </si>
  <si>
    <t>General Expenses</t>
  </si>
  <si>
    <t>Payables</t>
  </si>
  <si>
    <t>Motor Expenses</t>
  </si>
  <si>
    <t>Accruals</t>
  </si>
  <si>
    <t>Rates &amp; Insurance</t>
  </si>
  <si>
    <t>Bank overdraft</t>
  </si>
  <si>
    <t>Repairs</t>
  </si>
  <si>
    <t>VAT</t>
  </si>
  <si>
    <t>Wages &amp; Salaries</t>
  </si>
  <si>
    <t>NET CURRENT ASSETS</t>
  </si>
  <si>
    <t>NET PROFIT</t>
  </si>
  <si>
    <t>Non-Current Liabilities</t>
  </si>
  <si>
    <t>Loan</t>
  </si>
  <si>
    <t>NET ASSETS</t>
  </si>
  <si>
    <t>Financed by:</t>
  </si>
  <si>
    <t>Opening Capital</t>
  </si>
  <si>
    <t>Profit</t>
  </si>
  <si>
    <t>Total</t>
  </si>
  <si>
    <t>Current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</si>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</sst>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#,##0.00\ _€"/>
    <numFmt numFmtId="165" formatCode="&quot;£&quot;#,##0.00"/>
    <numFmt numFmtId="166" formatCode="&quot;£&quot;#,##0"/>
  </numFmts>
  <fonts count="6" x14ac:knownFonts="1"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Alignment="1"/>
    <xf numFmtId="165" fontId="0" fillId="0" borderId="0" xfId="0" applyNumberFormat="1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wrapText="1"/>
    </xf>
    <xf numFmtId="44" fontId="0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wrapText="1"/>
    </xf>
    <xf numFmtId="166" fontId="0" fillId="0" borderId="0" xfId="0" applyNumberFormat="1" applyFont="1" applyAlignment="1">
      <alignment horizontal="right" wrapText="1"/>
    </xf>
    <xf numFmtId="166" fontId="0" fillId="0" borderId="0" xfId="0" applyNumberFormat="1" applyFont="1"/>
    <xf numFmtId="166" fontId="2" fillId="0" borderId="2" xfId="0" applyNumberFormat="1" applyFont="1" applyBorder="1" applyAlignment="1">
      <alignment horizontal="right" wrapText="1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2" borderId="0" xfId="0" applyNumberFormat="1" applyFill="1"/>
    <xf numFmtId="0" fontId="0" fillId="0" borderId="0" xfId="0" applyNumberFormat="1" applyAlignment="1">
      <alignment horizontal="center" wrapText="1"/>
    </xf>
    <xf numFmtId="0" fontId="5" fillId="0" borderId="0" xfId="0" applyNumberFormat="1" applyFont="1"/>
    <xf numFmtId="0" fontId="5" fillId="0" borderId="0" xfId="0" applyNumberFormat="1" applyFont="1" applyBorder="1"/>
    <xf numFmtId="0" fontId="0" fillId="2" borderId="0" xfId="0" applyFill="1"/>
    <xf numFmtId="0" fontId="0" fillId="2" borderId="0" xfId="0" applyNumberFormat="1" applyFill="1" applyBorder="1"/>
    <xf numFmtId="0" fontId="0" fillId="2" borderId="1" xfId="0" applyNumberFormat="1" applyFill="1" applyBorder="1"/>
    <xf numFmtId="0" fontId="0" fillId="2" borderId="2" xfId="0" applyNumberFormat="1" applyFill="1" applyBorder="1"/>
    <xf numFmtId="0" fontId="0" fillId="2" borderId="1" xfId="0" applyFill="1" applyBorder="1"/>
    <xf numFmtId="0" fontId="0" fillId="0" borderId="0" xfId="0" applyNumberFormat="1" applyFill="1" applyBorder="1"/>
    <xf numFmtId="0" fontId="0" fillId="2" borderId="3" xfId="0" applyNumberFormat="1" applyFill="1" applyBorder="1"/>
    <xf numFmtId="0" fontId="0" fillId="2" borderId="3" xfId="0" applyNumberFormat="1" applyFill="1" applyBorder="1" applyProtection="1">
      <protection hidden="1"/>
    </xf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E29" sqref="E29"/>
    </sheetView>
  </sheetViews>
  <sheetFormatPr defaultRowHeight="15" x14ac:dyDescent="0.25"/>
  <cols>
    <col min="1" max="1" width="42.7109375" style="4" bestFit="1" customWidth="1"/>
    <col min="2" max="3" width="9.42578125" style="4" customWidth="1"/>
    <col min="4" max="5" width="11.28515625" style="4" bestFit="1" customWidth="1"/>
    <col min="6" max="8" width="12.42578125" style="4" bestFit="1" customWidth="1"/>
    <col min="9" max="9" width="11.28515625" style="4" bestFit="1" customWidth="1"/>
    <col min="10" max="16384" width="9.140625" style="4"/>
  </cols>
  <sheetData>
    <row r="1" spans="1:9" ht="18.75" x14ac:dyDescent="0.3">
      <c r="A1" s="32" t="s">
        <v>15</v>
      </c>
      <c r="B1" s="33"/>
      <c r="C1" s="33"/>
    </row>
    <row r="2" spans="1:9" ht="18.75" x14ac:dyDescent="0.3">
      <c r="A2" s="32" t="s">
        <v>14</v>
      </c>
      <c r="B2" s="33"/>
      <c r="C2" s="33"/>
    </row>
    <row r="3" spans="1:9" x14ac:dyDescent="0.25">
      <c r="A3" s="34" t="s">
        <v>16</v>
      </c>
      <c r="B3" s="35"/>
      <c r="C3" s="35"/>
    </row>
    <row r="4" spans="1:9" ht="33.75" customHeight="1" x14ac:dyDescent="0.25">
      <c r="B4" s="36" t="s">
        <v>14</v>
      </c>
      <c r="C4" s="36"/>
      <c r="D4" s="36" t="s">
        <v>31</v>
      </c>
      <c r="E4" s="36"/>
      <c r="F4" s="31" t="s">
        <v>32</v>
      </c>
      <c r="G4" s="31"/>
      <c r="H4" s="31" t="s">
        <v>33</v>
      </c>
      <c r="I4" s="31"/>
    </row>
    <row r="5" spans="1:9" x14ac:dyDescent="0.25">
      <c r="A5" s="5"/>
      <c r="B5" s="7" t="s">
        <v>0</v>
      </c>
      <c r="C5" s="7" t="s">
        <v>1</v>
      </c>
      <c r="D5" s="7" t="s">
        <v>0</v>
      </c>
      <c r="E5" s="7" t="s">
        <v>1</v>
      </c>
      <c r="F5" s="7" t="s">
        <v>0</v>
      </c>
      <c r="G5" s="7" t="s">
        <v>1</v>
      </c>
      <c r="H5" s="7" t="s">
        <v>0</v>
      </c>
      <c r="I5" s="7" t="s">
        <v>1</v>
      </c>
    </row>
    <row r="6" spans="1:9" x14ac:dyDescent="0.25">
      <c r="A6" s="8" t="s">
        <v>26</v>
      </c>
      <c r="B6" s="11"/>
      <c r="C6" s="11"/>
      <c r="D6" s="12">
        <f>(B26-C27)*0.25</f>
        <v>159.375</v>
      </c>
      <c r="E6" s="12"/>
      <c r="F6" s="12">
        <f>D6</f>
        <v>159.375</v>
      </c>
      <c r="G6" s="12"/>
      <c r="H6" s="12"/>
      <c r="I6" s="12"/>
    </row>
    <row r="7" spans="1:9" x14ac:dyDescent="0.25">
      <c r="A7" s="8" t="s">
        <v>4</v>
      </c>
      <c r="B7" s="11">
        <f>25</f>
        <v>25</v>
      </c>
      <c r="C7" s="11"/>
      <c r="D7" s="12"/>
      <c r="E7" s="12"/>
      <c r="F7" s="12">
        <f>B7</f>
        <v>25</v>
      </c>
      <c r="G7" s="12"/>
      <c r="H7" s="12"/>
      <c r="I7" s="12"/>
    </row>
    <row r="8" spans="1:9" x14ac:dyDescent="0.25">
      <c r="A8" s="8" t="s">
        <v>5</v>
      </c>
      <c r="B8" s="11">
        <f>26</f>
        <v>26</v>
      </c>
      <c r="C8" s="11"/>
      <c r="D8" s="12"/>
      <c r="E8" s="12"/>
      <c r="F8" s="12">
        <f>B8</f>
        <v>26</v>
      </c>
      <c r="G8" s="12"/>
      <c r="H8" s="12"/>
      <c r="I8" s="12"/>
    </row>
    <row r="9" spans="1:9" x14ac:dyDescent="0.25">
      <c r="A9" s="8" t="s">
        <v>10</v>
      </c>
      <c r="B9" s="11">
        <f>104.08</f>
        <v>104.08</v>
      </c>
      <c r="C9" s="11"/>
      <c r="D9" s="12"/>
      <c r="E9" s="12"/>
      <c r="F9" s="12">
        <f>B9</f>
        <v>104.08</v>
      </c>
      <c r="G9" s="12"/>
      <c r="H9" s="12"/>
      <c r="I9" s="12"/>
    </row>
    <row r="10" spans="1:9" x14ac:dyDescent="0.25">
      <c r="A10" s="8" t="s">
        <v>8</v>
      </c>
      <c r="B10" s="11">
        <f>218.8</f>
        <v>218.8</v>
      </c>
      <c r="C10" s="11"/>
      <c r="D10" s="12"/>
      <c r="E10" s="12">
        <f>D28</f>
        <v>36.44</v>
      </c>
      <c r="F10" s="12">
        <f>B10-E10</f>
        <v>182.36</v>
      </c>
      <c r="G10" s="12"/>
      <c r="H10" s="12"/>
      <c r="I10" s="12"/>
    </row>
    <row r="11" spans="1:9" x14ac:dyDescent="0.25">
      <c r="A11" s="8" t="s">
        <v>29</v>
      </c>
      <c r="B11" s="11"/>
      <c r="C11" s="11"/>
      <c r="D11" s="12">
        <f>'Year end adjustments'!B1</f>
        <v>194.25</v>
      </c>
      <c r="E11" s="12"/>
      <c r="F11" s="12">
        <f>D11</f>
        <v>194.25</v>
      </c>
      <c r="G11" s="12"/>
      <c r="H11" s="12"/>
      <c r="I11" s="12"/>
    </row>
    <row r="12" spans="1:9" x14ac:dyDescent="0.25">
      <c r="A12" s="8" t="s">
        <v>6</v>
      </c>
      <c r="B12" s="11">
        <f>211.96</f>
        <v>211.96</v>
      </c>
      <c r="C12" s="11"/>
      <c r="D12" s="12"/>
      <c r="E12" s="12"/>
      <c r="F12" s="12">
        <f t="shared" ref="F12:F17" si="0">B12</f>
        <v>211.96</v>
      </c>
      <c r="G12" s="12"/>
      <c r="H12" s="12"/>
      <c r="I12" s="12"/>
    </row>
    <row r="13" spans="1:9" x14ac:dyDescent="0.25">
      <c r="A13" s="8" t="s">
        <v>11</v>
      </c>
      <c r="B13" s="11">
        <f>462.5</f>
        <v>462.5</v>
      </c>
      <c r="C13" s="11"/>
      <c r="D13" s="12"/>
      <c r="E13" s="12"/>
      <c r="F13" s="12">
        <f t="shared" si="0"/>
        <v>462.5</v>
      </c>
      <c r="G13" s="12"/>
      <c r="H13" s="12"/>
      <c r="I13" s="12"/>
    </row>
    <row r="14" spans="1:9" x14ac:dyDescent="0.25">
      <c r="A14" s="8" t="s">
        <v>12</v>
      </c>
      <c r="B14" s="11">
        <f>705.45</f>
        <v>705.45</v>
      </c>
      <c r="C14" s="11"/>
      <c r="D14" s="12"/>
      <c r="E14" s="12"/>
      <c r="F14" s="12">
        <f t="shared" si="0"/>
        <v>705.45</v>
      </c>
      <c r="G14" s="12"/>
      <c r="H14" s="12"/>
      <c r="I14" s="12"/>
    </row>
    <row r="15" spans="1:9" x14ac:dyDescent="0.25">
      <c r="A15" s="8" t="s">
        <v>18</v>
      </c>
      <c r="B15" s="11">
        <f>723</f>
        <v>723</v>
      </c>
      <c r="C15" s="11"/>
      <c r="D15" s="12"/>
      <c r="E15" s="12"/>
      <c r="F15" s="12">
        <f t="shared" si="0"/>
        <v>723</v>
      </c>
      <c r="G15" s="12"/>
      <c r="H15" s="12"/>
      <c r="I15" s="12"/>
    </row>
    <row r="16" spans="1:9" x14ac:dyDescent="0.25">
      <c r="A16" s="8" t="s">
        <v>9</v>
      </c>
      <c r="B16" s="11">
        <f>1336.15</f>
        <v>1336.15</v>
      </c>
      <c r="C16" s="11"/>
      <c r="D16" s="12"/>
      <c r="E16" s="12"/>
      <c r="F16" s="12">
        <f t="shared" si="0"/>
        <v>1336.15</v>
      </c>
      <c r="G16" s="12"/>
      <c r="H16" s="12"/>
      <c r="I16" s="12"/>
    </row>
    <row r="17" spans="1:9" x14ac:dyDescent="0.25">
      <c r="A17" s="8" t="s">
        <v>22</v>
      </c>
      <c r="B17" s="11">
        <f>6845.65</f>
        <v>6845.65</v>
      </c>
      <c r="C17" s="11"/>
      <c r="D17" s="12"/>
      <c r="E17" s="12"/>
      <c r="F17" s="12">
        <f t="shared" si="0"/>
        <v>6845.65</v>
      </c>
      <c r="G17" s="12"/>
      <c r="H17" s="12"/>
      <c r="I17" s="12"/>
    </row>
    <row r="18" spans="1:9" x14ac:dyDescent="0.25">
      <c r="A18" s="8" t="s">
        <v>3</v>
      </c>
      <c r="B18" s="11"/>
      <c r="C18" s="11">
        <f>66.58</f>
        <v>66.58</v>
      </c>
      <c r="D18" s="12"/>
      <c r="E18" s="12"/>
      <c r="F18" s="12"/>
      <c r="G18" s="12">
        <f>C18</f>
        <v>66.58</v>
      </c>
      <c r="H18" s="12"/>
      <c r="I18" s="12"/>
    </row>
    <row r="19" spans="1:9" x14ac:dyDescent="0.25">
      <c r="A19" s="8" t="s">
        <v>23</v>
      </c>
      <c r="B19" s="11"/>
      <c r="C19" s="11">
        <f>645.25</f>
        <v>645.25</v>
      </c>
      <c r="D19" s="12"/>
      <c r="E19" s="12"/>
      <c r="F19" s="12"/>
      <c r="G19" s="12">
        <f>C19</f>
        <v>645.25</v>
      </c>
      <c r="H19" s="12"/>
      <c r="I19" s="12"/>
    </row>
    <row r="20" spans="1:9" x14ac:dyDescent="0.25">
      <c r="A20" s="8" t="s">
        <v>27</v>
      </c>
      <c r="B20" s="11"/>
      <c r="C20" s="11"/>
      <c r="D20" s="12">
        <f>'Year end adjustments'!B4</f>
        <v>845</v>
      </c>
      <c r="E20" s="12">
        <f>D20</f>
        <v>845</v>
      </c>
      <c r="F20" s="12"/>
      <c r="G20" s="12">
        <f>E20</f>
        <v>845</v>
      </c>
      <c r="H20" s="12">
        <f>D20</f>
        <v>845</v>
      </c>
      <c r="I20" s="12"/>
    </row>
    <row r="21" spans="1:9" x14ac:dyDescent="0.25">
      <c r="A21" s="8" t="s">
        <v>19</v>
      </c>
      <c r="B21" s="11"/>
      <c r="C21" s="11">
        <f>28676.45</f>
        <v>28676.45</v>
      </c>
      <c r="D21" s="12"/>
      <c r="E21" s="12"/>
      <c r="F21" s="12"/>
      <c r="G21" s="12">
        <f>C21</f>
        <v>28676.45</v>
      </c>
      <c r="H21" s="12"/>
      <c r="I21" s="12"/>
    </row>
    <row r="22" spans="1:9" x14ac:dyDescent="0.25">
      <c r="A22" s="8" t="s">
        <v>17</v>
      </c>
      <c r="B22" s="11">
        <f>3041.29</f>
        <v>3041.29</v>
      </c>
      <c r="C22" s="11"/>
      <c r="D22" s="12"/>
      <c r="E22" s="12"/>
      <c r="F22" s="12"/>
      <c r="G22" s="12"/>
      <c r="H22" s="12">
        <f>B22</f>
        <v>3041.29</v>
      </c>
      <c r="I22" s="12"/>
    </row>
    <row r="23" spans="1:9" x14ac:dyDescent="0.25">
      <c r="A23" s="8" t="s">
        <v>24</v>
      </c>
      <c r="B23" s="11"/>
      <c r="C23" s="11">
        <f>5105.57</f>
        <v>5105.57</v>
      </c>
      <c r="D23" s="12"/>
      <c r="E23" s="12"/>
      <c r="F23" s="12"/>
      <c r="G23" s="12"/>
      <c r="H23" s="12"/>
      <c r="I23" s="12">
        <f>C23</f>
        <v>5105.57</v>
      </c>
    </row>
    <row r="24" spans="1:9" x14ac:dyDescent="0.25">
      <c r="A24" s="8" t="s">
        <v>2</v>
      </c>
      <c r="B24" s="11"/>
      <c r="C24" s="11">
        <f>135.65</f>
        <v>135.65</v>
      </c>
      <c r="D24" s="12"/>
      <c r="E24" s="12"/>
      <c r="F24" s="12"/>
      <c r="G24" s="12"/>
      <c r="H24" s="12"/>
      <c r="I24" s="12">
        <f>C24</f>
        <v>135.65</v>
      </c>
    </row>
    <row r="25" spans="1:9" x14ac:dyDescent="0.25">
      <c r="A25" s="8" t="s">
        <v>7</v>
      </c>
      <c r="B25" s="11">
        <f>14815.87</f>
        <v>14815.87</v>
      </c>
      <c r="C25" s="11"/>
      <c r="D25" s="12"/>
      <c r="E25" s="12"/>
      <c r="F25" s="12"/>
      <c r="G25" s="12"/>
      <c r="H25" s="12">
        <f>B25</f>
        <v>14815.87</v>
      </c>
      <c r="I25" s="12"/>
    </row>
    <row r="26" spans="1:9" x14ac:dyDescent="0.25">
      <c r="A26" s="8" t="s">
        <v>20</v>
      </c>
      <c r="B26" s="11">
        <f>850</f>
        <v>850</v>
      </c>
      <c r="C26" s="11"/>
      <c r="D26" s="12"/>
      <c r="E26" s="12"/>
      <c r="F26" s="12"/>
      <c r="G26" s="12"/>
      <c r="H26" s="12">
        <f>B26</f>
        <v>850</v>
      </c>
      <c r="I26" s="12"/>
    </row>
    <row r="27" spans="1:9" x14ac:dyDescent="0.25">
      <c r="A27" s="9" t="s">
        <v>21</v>
      </c>
      <c r="B27" s="11"/>
      <c r="C27" s="11">
        <f>212.5</f>
        <v>212.5</v>
      </c>
      <c r="D27" s="12"/>
      <c r="E27" s="12">
        <f>D6</f>
        <v>159.375</v>
      </c>
      <c r="F27" s="12"/>
      <c r="G27" s="12"/>
      <c r="H27" s="12"/>
      <c r="I27" s="12">
        <f>C27+E27</f>
        <v>371.875</v>
      </c>
    </row>
    <row r="28" spans="1:9" x14ac:dyDescent="0.25">
      <c r="A28" s="8" t="s">
        <v>34</v>
      </c>
      <c r="B28" s="11"/>
      <c r="C28" s="11"/>
      <c r="D28" s="12">
        <f>'Year end adjustments'!B3</f>
        <v>36.44</v>
      </c>
      <c r="E28" s="12"/>
      <c r="F28" s="12"/>
      <c r="G28" s="12"/>
      <c r="H28" s="12">
        <f>D28</f>
        <v>36.44</v>
      </c>
      <c r="I28" s="12"/>
    </row>
    <row r="29" spans="1:9" x14ac:dyDescent="0.25">
      <c r="A29" s="8" t="s">
        <v>25</v>
      </c>
      <c r="B29" s="11">
        <f>5476.25</f>
        <v>5476.25</v>
      </c>
      <c r="C29" s="11"/>
      <c r="D29" s="12"/>
      <c r="E29" s="12">
        <f>D11</f>
        <v>194.25</v>
      </c>
      <c r="F29" s="12"/>
      <c r="G29" s="12"/>
      <c r="H29" s="12">
        <f>B29-E29</f>
        <v>5282</v>
      </c>
      <c r="I29" s="12"/>
    </row>
    <row r="30" spans="1:9" x14ac:dyDescent="0.25">
      <c r="A30" s="8" t="s">
        <v>35</v>
      </c>
      <c r="B30" s="11"/>
      <c r="C30" s="11"/>
      <c r="D30" s="12"/>
      <c r="E30" s="12"/>
      <c r="F30" s="12">
        <f>G31-SUM(F6:F29)</f>
        <v>19257.504999999997</v>
      </c>
      <c r="G30" s="12"/>
      <c r="H30" s="12"/>
      <c r="I30" s="12">
        <f>F30</f>
        <v>19257.504999999997</v>
      </c>
    </row>
    <row r="31" spans="1:9" x14ac:dyDescent="0.25">
      <c r="A31" s="8" t="s">
        <v>13</v>
      </c>
      <c r="B31" s="13">
        <f>SUM(B6:B30)</f>
        <v>34842</v>
      </c>
      <c r="C31" s="13">
        <f t="shared" ref="C31:I31" si="1">SUM(C6:C30)</f>
        <v>34842.000000000007</v>
      </c>
      <c r="D31" s="13">
        <f t="shared" si="1"/>
        <v>1235.0650000000001</v>
      </c>
      <c r="E31" s="13">
        <f t="shared" si="1"/>
        <v>1235.0650000000001</v>
      </c>
      <c r="F31" s="13">
        <f t="shared" si="1"/>
        <v>30233.279999999999</v>
      </c>
      <c r="G31" s="13">
        <f t="shared" si="1"/>
        <v>30233.279999999999</v>
      </c>
      <c r="H31" s="13">
        <f t="shared" si="1"/>
        <v>24870.6</v>
      </c>
      <c r="I31" s="13">
        <f t="shared" si="1"/>
        <v>24870.6</v>
      </c>
    </row>
    <row r="32" spans="1:9" x14ac:dyDescent="0.25">
      <c r="A32" s="8"/>
      <c r="B32" s="10"/>
      <c r="C32" s="10"/>
    </row>
    <row r="33" spans="3:3" x14ac:dyDescent="0.25">
      <c r="C33" s="6"/>
    </row>
  </sheetData>
  <sortState ref="A6:I29">
    <sortCondition ref="F6:F29"/>
    <sortCondition ref="G6:G29"/>
  </sortState>
  <mergeCells count="7">
    <mergeCell ref="F4:G4"/>
    <mergeCell ref="H4:I4"/>
    <mergeCell ref="A1:C1"/>
    <mergeCell ref="A2:C2"/>
    <mergeCell ref="A3:C3"/>
    <mergeCell ref="B4:C4"/>
    <mergeCell ref="D4:E4"/>
  </mergeCells>
  <pageMargins left="0.7" right="0.7" top="0.75" bottom="0.75" header="0.3" footer="0.3"/>
  <pageSetup paperSize="9" orientation="portrait" horizontalDpi="0" verticalDpi="0" r:id="rId1"/>
  <ignoredErrors>
    <ignoredError sqref="G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C15" sqref="C15"/>
    </sheetView>
  </sheetViews>
  <sheetFormatPr defaultRowHeight="15" x14ac:dyDescent="0.25"/>
  <cols>
    <col min="1" max="1" width="28.7109375" style="2" customWidth="1"/>
    <col min="2" max="2" width="31.140625" style="2" bestFit="1" customWidth="1"/>
    <col min="3" max="16384" width="9.140625" style="2"/>
  </cols>
  <sheetData>
    <row r="1" spans="1:2" x14ac:dyDescent="0.25">
      <c r="A1" s="1" t="s">
        <v>29</v>
      </c>
      <c r="B1" s="3">
        <v>194.25</v>
      </c>
    </row>
    <row r="2" spans="1:2" x14ac:dyDescent="0.25">
      <c r="A2" s="1" t="s">
        <v>26</v>
      </c>
      <c r="B2" s="3" t="s">
        <v>30</v>
      </c>
    </row>
    <row r="3" spans="1:2" x14ac:dyDescent="0.25">
      <c r="A3" s="1" t="s">
        <v>28</v>
      </c>
      <c r="B3" s="3">
        <v>36.44</v>
      </c>
    </row>
    <row r="4" spans="1:2" x14ac:dyDescent="0.25">
      <c r="A4" s="1" t="s">
        <v>27</v>
      </c>
      <c r="B4" s="3">
        <v>845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I14" sqref="I14"/>
    </sheetView>
  </sheetViews>
  <sheetFormatPr defaultRowHeight="15" x14ac:dyDescent="0.25"/>
  <cols>
    <col min="1" max="1" width="30.7109375" customWidth="1"/>
    <col min="2" max="4" width="16.7109375" customWidth="1"/>
    <col min="5" max="5" width="30.7109375" customWidth="1"/>
    <col min="6" max="8" width="16.7109375" customWidth="1"/>
  </cols>
  <sheetData>
    <row r="1" spans="1:8" ht="15.75" x14ac:dyDescent="0.25">
      <c r="A1" s="37" t="s">
        <v>36</v>
      </c>
      <c r="B1" s="37"/>
      <c r="C1" s="37"/>
      <c r="D1" s="14"/>
      <c r="E1" s="37" t="s">
        <v>37</v>
      </c>
      <c r="F1" s="37"/>
      <c r="G1" s="37"/>
      <c r="H1" s="14"/>
    </row>
    <row r="2" spans="1:8" x14ac:dyDescent="0.25">
      <c r="A2" s="14"/>
      <c r="B2" s="15" t="s">
        <v>38</v>
      </c>
      <c r="C2" s="15" t="s">
        <v>38</v>
      </c>
      <c r="D2" s="14"/>
      <c r="E2" s="14"/>
      <c r="F2" s="15" t="s">
        <v>38</v>
      </c>
      <c r="G2" s="15" t="s">
        <v>38</v>
      </c>
      <c r="H2" s="15" t="s">
        <v>38</v>
      </c>
    </row>
    <row r="3" spans="1:8" ht="30" x14ac:dyDescent="0.25">
      <c r="A3" s="14" t="s">
        <v>39</v>
      </c>
      <c r="B3" s="14"/>
      <c r="C3" s="16"/>
      <c r="D3" s="14"/>
      <c r="E3" s="14"/>
      <c r="F3" s="15" t="s">
        <v>40</v>
      </c>
      <c r="G3" s="17" t="s">
        <v>41</v>
      </c>
      <c r="H3" s="17" t="s">
        <v>42</v>
      </c>
    </row>
    <row r="4" spans="1:8" x14ac:dyDescent="0.25">
      <c r="A4" s="14"/>
      <c r="B4" s="14"/>
      <c r="C4" s="14"/>
      <c r="D4" s="14"/>
      <c r="E4" s="18" t="s">
        <v>43</v>
      </c>
      <c r="F4" s="14"/>
      <c r="G4" s="14"/>
      <c r="H4" s="14"/>
    </row>
    <row r="5" spans="1:8" x14ac:dyDescent="0.25">
      <c r="A5" s="19" t="s">
        <v>44</v>
      </c>
      <c r="B5" s="14"/>
      <c r="C5" s="14"/>
      <c r="D5" s="14"/>
      <c r="E5" s="14"/>
      <c r="F5" s="16"/>
      <c r="G5" s="16"/>
      <c r="H5" s="16"/>
    </row>
    <row r="6" spans="1:8" x14ac:dyDescent="0.25">
      <c r="A6" t="s">
        <v>45</v>
      </c>
      <c r="B6" s="16"/>
      <c r="C6" s="14"/>
      <c r="D6" s="14"/>
      <c r="F6" s="20"/>
      <c r="G6" s="20"/>
      <c r="H6" s="20"/>
    </row>
    <row r="7" spans="1:8" x14ac:dyDescent="0.25">
      <c r="A7" t="s">
        <v>46</v>
      </c>
      <c r="B7" s="21"/>
      <c r="C7" s="14"/>
      <c r="D7" s="14"/>
      <c r="E7" s="14"/>
      <c r="F7" s="16"/>
      <c r="G7" s="16"/>
      <c r="H7" s="16"/>
    </row>
    <row r="8" spans="1:8" x14ac:dyDescent="0.25">
      <c r="A8" t="s">
        <v>47</v>
      </c>
      <c r="B8" s="22"/>
      <c r="C8" s="14"/>
      <c r="D8" s="14"/>
      <c r="E8" s="14"/>
      <c r="F8" s="14"/>
      <c r="G8" s="14"/>
      <c r="H8" s="23"/>
    </row>
    <row r="9" spans="1:8" x14ac:dyDescent="0.25">
      <c r="B9" s="14"/>
      <c r="C9" s="21"/>
      <c r="D9" s="14"/>
      <c r="E9" s="18" t="s">
        <v>48</v>
      </c>
      <c r="F9" s="14"/>
      <c r="G9" s="14"/>
      <c r="H9" s="14"/>
    </row>
    <row r="10" spans="1:8" x14ac:dyDescent="0.25">
      <c r="A10" s="14" t="s">
        <v>49</v>
      </c>
      <c r="B10" s="14"/>
      <c r="C10" s="23"/>
      <c r="D10" s="14"/>
      <c r="E10" t="s">
        <v>18</v>
      </c>
      <c r="G10" s="16"/>
      <c r="H10" s="14"/>
    </row>
    <row r="11" spans="1:8" x14ac:dyDescent="0.25">
      <c r="A11" s="18" t="s">
        <v>50</v>
      </c>
      <c r="B11" s="14"/>
      <c r="C11" s="14"/>
      <c r="D11" s="14"/>
      <c r="E11" t="s">
        <v>51</v>
      </c>
      <c r="G11" s="16"/>
      <c r="H11" s="14"/>
    </row>
    <row r="12" spans="1:8" x14ac:dyDescent="0.25">
      <c r="A12" t="s">
        <v>52</v>
      </c>
      <c r="B12" s="20"/>
      <c r="D12" s="14"/>
      <c r="E12" t="s">
        <v>53</v>
      </c>
      <c r="G12" s="16"/>
      <c r="H12" s="14"/>
    </row>
    <row r="13" spans="1:8" x14ac:dyDescent="0.25">
      <c r="A13" t="s">
        <v>54</v>
      </c>
      <c r="B13" s="24"/>
      <c r="D13" s="14"/>
      <c r="E13" t="s">
        <v>55</v>
      </c>
      <c r="G13" s="16"/>
      <c r="H13" s="14"/>
    </row>
    <row r="14" spans="1:8" x14ac:dyDescent="0.25">
      <c r="C14" s="20"/>
      <c r="D14" s="14"/>
      <c r="E14" t="s">
        <v>56</v>
      </c>
      <c r="G14" s="20"/>
    </row>
    <row r="15" spans="1:8" x14ac:dyDescent="0.25">
      <c r="A15" s="19" t="s">
        <v>57</v>
      </c>
      <c r="B15" s="14"/>
      <c r="C15" s="14"/>
      <c r="D15" s="14"/>
      <c r="E15" s="14"/>
      <c r="G15" s="22"/>
      <c r="H15" s="14"/>
    </row>
    <row r="16" spans="1:8" x14ac:dyDescent="0.25">
      <c r="A16" s="14" t="s">
        <v>58</v>
      </c>
      <c r="B16" s="16"/>
      <c r="C16" s="14"/>
      <c r="D16" s="14"/>
      <c r="E16" s="14"/>
      <c r="F16" s="14"/>
      <c r="G16" s="21"/>
      <c r="H16" s="14"/>
    </row>
    <row r="17" spans="1:8" x14ac:dyDescent="0.25">
      <c r="A17" s="14" t="s">
        <v>59</v>
      </c>
      <c r="B17" s="21"/>
      <c r="C17" s="14"/>
      <c r="D17" s="14"/>
      <c r="E17" s="14"/>
      <c r="F17" s="14"/>
      <c r="G17" s="14"/>
      <c r="H17" s="14"/>
    </row>
    <row r="18" spans="1:8" x14ac:dyDescent="0.25">
      <c r="A18" s="14" t="s">
        <v>60</v>
      </c>
      <c r="B18" s="20"/>
      <c r="D18" s="14"/>
      <c r="E18" s="18" t="s">
        <v>61</v>
      </c>
      <c r="F18" s="14"/>
      <c r="G18" s="14"/>
      <c r="H18" s="14"/>
    </row>
    <row r="19" spans="1:8" x14ac:dyDescent="0.25">
      <c r="A19" t="s">
        <v>62</v>
      </c>
      <c r="B19" s="20"/>
      <c r="D19" s="14"/>
      <c r="E19" t="s">
        <v>63</v>
      </c>
      <c r="F19" s="16"/>
      <c r="G19" s="14"/>
      <c r="H19" s="14"/>
    </row>
    <row r="20" spans="1:8" x14ac:dyDescent="0.25">
      <c r="A20" t="s">
        <v>64</v>
      </c>
      <c r="B20" s="20"/>
      <c r="D20" s="14"/>
      <c r="E20" t="s">
        <v>65</v>
      </c>
      <c r="F20" s="16"/>
      <c r="G20" s="14"/>
      <c r="H20" s="14"/>
    </row>
    <row r="21" spans="1:8" x14ac:dyDescent="0.25">
      <c r="A21" t="s">
        <v>66</v>
      </c>
      <c r="B21" s="21"/>
      <c r="C21" s="25"/>
      <c r="D21" s="14"/>
      <c r="E21" t="s">
        <v>67</v>
      </c>
      <c r="F21" s="20"/>
    </row>
    <row r="22" spans="1:8" x14ac:dyDescent="0.25">
      <c r="A22" s="14" t="s">
        <v>68</v>
      </c>
      <c r="B22" s="21"/>
      <c r="C22" s="25"/>
      <c r="D22" s="14"/>
      <c r="E22" t="s">
        <v>69</v>
      </c>
      <c r="F22" s="20"/>
    </row>
    <row r="23" spans="1:8" x14ac:dyDescent="0.25">
      <c r="A23" s="14" t="s">
        <v>70</v>
      </c>
      <c r="B23" s="21"/>
      <c r="C23" s="25"/>
      <c r="D23" s="14"/>
      <c r="E23" s="14"/>
      <c r="F23" s="22"/>
      <c r="G23" s="14"/>
      <c r="H23" s="14"/>
    </row>
    <row r="24" spans="1:8" x14ac:dyDescent="0.25">
      <c r="B24" s="16"/>
      <c r="C24" s="14"/>
      <c r="D24" s="14"/>
      <c r="E24" s="14"/>
      <c r="F24" s="14"/>
      <c r="G24" s="22"/>
      <c r="H24" s="14"/>
    </row>
    <row r="25" spans="1:8" x14ac:dyDescent="0.25">
      <c r="A25" s="14"/>
      <c r="B25" s="22"/>
      <c r="C25" s="14"/>
      <c r="D25" s="14"/>
      <c r="E25" s="14" t="s">
        <v>71</v>
      </c>
      <c r="F25" s="14"/>
      <c r="G25" s="14"/>
      <c r="H25" s="16"/>
    </row>
    <row r="26" spans="1:8" x14ac:dyDescent="0.25">
      <c r="A26" s="14"/>
      <c r="B26" s="14"/>
      <c r="C26" s="16"/>
      <c r="D26" s="14"/>
      <c r="E26" s="14"/>
      <c r="F26" s="14"/>
      <c r="G26" s="14"/>
      <c r="H26" s="14"/>
    </row>
    <row r="27" spans="1:8" ht="15.75" thickBot="1" x14ac:dyDescent="0.3">
      <c r="A27" s="14" t="s">
        <v>72</v>
      </c>
      <c r="B27" s="14"/>
      <c r="C27" s="26"/>
      <c r="D27" s="14"/>
      <c r="E27" s="18" t="s">
        <v>73</v>
      </c>
      <c r="F27" s="14"/>
      <c r="G27" s="14"/>
      <c r="H27" s="14"/>
    </row>
    <row r="28" spans="1:8" ht="15.75" thickTop="1" x14ac:dyDescent="0.25">
      <c r="A28" s="14"/>
      <c r="B28" s="14"/>
      <c r="C28" s="14"/>
      <c r="D28" s="14"/>
      <c r="E28" s="14" t="s">
        <v>74</v>
      </c>
      <c r="F28" s="14"/>
      <c r="G28" s="14"/>
      <c r="H28" s="22"/>
    </row>
    <row r="29" spans="1:8" x14ac:dyDescent="0.25">
      <c r="A29" s="14"/>
      <c r="B29" s="14"/>
      <c r="C29" s="14"/>
      <c r="D29" s="14"/>
      <c r="E29" s="14"/>
      <c r="F29" s="14"/>
      <c r="G29" s="14"/>
      <c r="H29" s="14"/>
    </row>
    <row r="30" spans="1:8" ht="15.75" thickBot="1" x14ac:dyDescent="0.3">
      <c r="A30" s="14"/>
      <c r="B30" s="14"/>
      <c r="C30" s="14"/>
      <c r="D30" s="14"/>
      <c r="E30" s="14" t="s">
        <v>75</v>
      </c>
      <c r="F30" s="14"/>
      <c r="G30" s="14"/>
      <c r="H30" s="26"/>
    </row>
    <row r="31" spans="1:8" ht="15.75" thickTop="1" x14ac:dyDescent="0.25">
      <c r="A31" s="14"/>
      <c r="B31" s="14"/>
      <c r="C31" s="14"/>
      <c r="D31" s="14"/>
      <c r="E31" s="14"/>
      <c r="F31" s="14"/>
      <c r="G31" s="14"/>
      <c r="H31" s="14"/>
    </row>
    <row r="32" spans="1:8" x14ac:dyDescent="0.25">
      <c r="E32" s="14" t="s">
        <v>76</v>
      </c>
      <c r="F32" s="14"/>
      <c r="G32" s="14"/>
      <c r="H32" s="14"/>
    </row>
    <row r="33" spans="5:8" x14ac:dyDescent="0.25">
      <c r="E33" t="s">
        <v>77</v>
      </c>
      <c r="F33" s="14"/>
      <c r="G33" s="21"/>
      <c r="H33" s="14"/>
    </row>
    <row r="34" spans="5:8" x14ac:dyDescent="0.25">
      <c r="E34" t="s">
        <v>78</v>
      </c>
      <c r="F34" s="14"/>
      <c r="G34" s="21"/>
      <c r="H34" s="14"/>
    </row>
    <row r="35" spans="5:8" x14ac:dyDescent="0.25">
      <c r="E35" t="s">
        <v>7</v>
      </c>
      <c r="F35" s="14"/>
      <c r="G35" s="22"/>
      <c r="H35" s="14"/>
    </row>
    <row r="36" spans="5:8" ht="15.75" thickBot="1" x14ac:dyDescent="0.3">
      <c r="E36" s="14"/>
      <c r="F36" s="14"/>
      <c r="G36" s="14"/>
      <c r="H36" s="27"/>
    </row>
    <row r="37" spans="5:8" ht="15.75" thickTop="1" x14ac:dyDescent="0.25"/>
    <row r="39" spans="5:8" x14ac:dyDescent="0.25">
      <c r="E39" s="14" t="s">
        <v>76</v>
      </c>
      <c r="H39" s="28" t="s">
        <v>79</v>
      </c>
    </row>
    <row r="40" spans="5:8" x14ac:dyDescent="0.25">
      <c r="E40" t="s">
        <v>24</v>
      </c>
      <c r="F40" s="20"/>
      <c r="G40" s="20"/>
      <c r="H40" s="20"/>
    </row>
    <row r="41" spans="5:8" x14ac:dyDescent="0.25">
      <c r="E41" t="s">
        <v>80</v>
      </c>
      <c r="F41" s="20"/>
      <c r="G41" s="20"/>
      <c r="H41" s="20"/>
    </row>
    <row r="42" spans="5:8" ht="15.75" thickBot="1" x14ac:dyDescent="0.3">
      <c r="E42" t="s">
        <v>81</v>
      </c>
      <c r="F42" s="29"/>
      <c r="G42" s="29"/>
      <c r="H42" s="30"/>
    </row>
    <row r="43" spans="5:8" ht="15.75" thickTop="1" x14ac:dyDescent="0.25"/>
  </sheetData>
  <mergeCells count="2">
    <mergeCell ref="A1:C1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ETB</vt:lpstr>
      <vt:lpstr>Year end adjustments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Gill Myers</cp:lastModifiedBy>
  <dcterms:created xsi:type="dcterms:W3CDTF">2019-01-07T14:18:52Z</dcterms:created>
  <dcterms:modified xsi:type="dcterms:W3CDTF">2020-03-09T13:22:39Z</dcterms:modified>
</cp:coreProperties>
</file>