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AAT\Shares\Users$\david.nunn\Downloads\"/>
    </mc:Choice>
  </mc:AlternateContent>
  <xr:revisionPtr revIDLastSave="0" documentId="8_{B67FED79-51AC-450A-AC10-30EBD3E7DED7}" xr6:coauthVersionLast="36" xr6:coauthVersionMax="36" xr10:uidLastSave="{00000000-0000-0000-0000-000000000000}"/>
  <bookViews>
    <workbookView xWindow="-105" yWindow="-105" windowWidth="23250" windowHeight="12570" activeTab="2" xr2:uid="{A2C15638-A8BE-4830-818B-1EF48B308BAF}"/>
  </bookViews>
  <sheets>
    <sheet name="Input" sheetId="1" r:id="rId1"/>
    <sheet name="Sheet1" sheetId="16" r:id="rId2"/>
    <sheet name="Financial 3 Year Charts" sheetId="8" r:id="rId3"/>
    <sheet name="3 yr Graph Data" sheetId="9" r:id="rId4"/>
    <sheet name="Data Sheet" sheetId="7" r:id="rId5"/>
  </sheets>
  <definedNames>
    <definedName name="Graph_Options">Input!$B$6:$B$22</definedName>
    <definedName name="Sales_options">'Data Sheet'!$F$4:$F$18</definedName>
    <definedName name="SEO_options">'Data Sheet'!$K$4:$K$13</definedName>
    <definedName name="Year_to_date">'Data Sheet'!$D$4:$D$9</definedName>
    <definedName name="Years">Input!$DJ$5:$DJ$12</definedName>
    <definedName name="Years_2018_onwards">'Data Sheet'!$B$5:$B$9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D37" i="1"/>
  <c r="D36" i="1"/>
  <c r="B37" i="1"/>
  <c r="B36" i="1"/>
  <c r="AA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F34" i="1"/>
  <c r="E34" i="1"/>
  <c r="D34" i="1"/>
  <c r="DJ7" i="1"/>
  <c r="DJ8" i="1"/>
  <c r="DJ9" i="1"/>
  <c r="DJ10" i="1"/>
  <c r="DJ11" i="1"/>
  <c r="DJ12" i="1"/>
  <c r="DG19" i="1"/>
  <c r="DF19" i="1"/>
  <c r="DE19" i="1"/>
  <c r="DG18" i="1"/>
  <c r="DF18" i="1"/>
  <c r="DE18" i="1"/>
  <c r="DG15" i="1"/>
  <c r="DF15" i="1"/>
  <c r="DE15" i="1"/>
  <c r="DG11" i="1"/>
  <c r="DG12" i="1"/>
  <c r="DF11" i="1"/>
  <c r="DF12" i="1"/>
  <c r="DE11" i="1"/>
  <c r="DE12" i="1"/>
  <c r="DG9" i="1"/>
  <c r="DF9" i="1"/>
  <c r="DE9" i="1"/>
  <c r="DG3" i="1"/>
  <c r="DF3" i="1"/>
  <c r="DE3" i="1"/>
  <c r="DD19" i="1"/>
  <c r="DC19" i="1"/>
  <c r="DB19" i="1"/>
  <c r="DA19" i="1"/>
  <c r="CZ19" i="1"/>
  <c r="CY19" i="1"/>
  <c r="DD18" i="1"/>
  <c r="DC18" i="1"/>
  <c r="DB18" i="1"/>
  <c r="DA18" i="1"/>
  <c r="CZ18" i="1"/>
  <c r="CY18" i="1"/>
  <c r="DD15" i="1"/>
  <c r="DC15" i="1"/>
  <c r="DB15" i="1"/>
  <c r="DA15" i="1"/>
  <c r="CZ15" i="1"/>
  <c r="CY15" i="1"/>
  <c r="DD11" i="1"/>
  <c r="DD12" i="1"/>
  <c r="DC11" i="1"/>
  <c r="DC12" i="1"/>
  <c r="DB11" i="1"/>
  <c r="DB12" i="1"/>
  <c r="DA11" i="1"/>
  <c r="DA12" i="1"/>
  <c r="CZ11" i="1"/>
  <c r="CZ12" i="1"/>
  <c r="CY11" i="1"/>
  <c r="CY12" i="1"/>
  <c r="DD9" i="1"/>
  <c r="DC9" i="1"/>
  <c r="DB9" i="1"/>
  <c r="DA9" i="1"/>
  <c r="CZ9" i="1"/>
  <c r="CY9" i="1"/>
  <c r="DD3" i="1"/>
  <c r="DC3" i="1"/>
  <c r="DB3" i="1"/>
  <c r="DA3" i="1"/>
  <c r="CZ3" i="1"/>
  <c r="CY3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P12" i="1"/>
  <c r="CL12" i="1"/>
  <c r="CX11" i="1"/>
  <c r="CX12" i="1"/>
  <c r="CW11" i="1"/>
  <c r="CW12" i="1"/>
  <c r="CV11" i="1"/>
  <c r="CV12" i="1"/>
  <c r="CU11" i="1"/>
  <c r="CU12" i="1"/>
  <c r="CT11" i="1"/>
  <c r="CT12" i="1"/>
  <c r="CS11" i="1"/>
  <c r="CS12" i="1"/>
  <c r="CR11" i="1"/>
  <c r="CR12" i="1"/>
  <c r="CQ11" i="1"/>
  <c r="CQ12" i="1"/>
  <c r="CP11" i="1"/>
  <c r="CO11" i="1"/>
  <c r="CO12" i="1"/>
  <c r="CN11" i="1"/>
  <c r="CN12" i="1"/>
  <c r="CM11" i="1"/>
  <c r="CM12" i="1"/>
  <c r="CL11" i="1"/>
  <c r="CK11" i="1"/>
  <c r="CK12" i="1"/>
  <c r="CJ11" i="1"/>
  <c r="CJ12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I9" i="7"/>
  <c r="I10" i="7"/>
  <c r="I7" i="7"/>
  <c r="H7" i="7"/>
  <c r="I6" i="7"/>
  <c r="H6" i="7"/>
  <c r="H9" i="7"/>
  <c r="H10" i="7"/>
  <c r="G6" i="7"/>
  <c r="G7" i="7"/>
  <c r="G9" i="7"/>
  <c r="G10" i="7"/>
  <c r="B7" i="9"/>
  <c r="B8" i="9"/>
  <c r="B6" i="9"/>
  <c r="C5" i="9"/>
  <c r="C6" i="9"/>
  <c r="D5" i="9"/>
  <c r="D7" i="9"/>
  <c r="C7" i="9"/>
  <c r="E5" i="9"/>
  <c r="E7" i="9"/>
  <c r="F5" i="9"/>
  <c r="F7" i="9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D19" i="1"/>
  <c r="D21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D18" i="1"/>
  <c r="AO11" i="1"/>
  <c r="AO12" i="1"/>
  <c r="AP11" i="1"/>
  <c r="AP12" i="1"/>
  <c r="AQ11" i="1"/>
  <c r="AQ12" i="1"/>
  <c r="AR11" i="1"/>
  <c r="AR12" i="1"/>
  <c r="AS11" i="1"/>
  <c r="AS12" i="1"/>
  <c r="AT11" i="1"/>
  <c r="AT12" i="1"/>
  <c r="AU11" i="1"/>
  <c r="AU12" i="1"/>
  <c r="AV11" i="1"/>
  <c r="AV12" i="1"/>
  <c r="AW11" i="1"/>
  <c r="AW12" i="1"/>
  <c r="AX11" i="1"/>
  <c r="AX12" i="1"/>
  <c r="AY11" i="1"/>
  <c r="AY12" i="1"/>
  <c r="AZ11" i="1"/>
  <c r="BA11" i="1"/>
  <c r="BA12" i="1"/>
  <c r="BB11" i="1"/>
  <c r="BB12" i="1"/>
  <c r="BC11" i="1"/>
  <c r="BC12" i="1"/>
  <c r="BD11" i="1"/>
  <c r="BD12" i="1"/>
  <c r="BE11" i="1"/>
  <c r="BE12" i="1"/>
  <c r="BF11" i="1"/>
  <c r="BF12" i="1"/>
  <c r="BG11" i="1"/>
  <c r="BG12" i="1"/>
  <c r="BH11" i="1"/>
  <c r="BH12" i="1"/>
  <c r="BI11" i="1"/>
  <c r="BI12" i="1"/>
  <c r="BJ11" i="1"/>
  <c r="BJ12" i="1"/>
  <c r="BK11" i="1"/>
  <c r="BK12" i="1"/>
  <c r="BL11" i="1"/>
  <c r="BM11" i="1"/>
  <c r="BM12" i="1"/>
  <c r="BN11" i="1"/>
  <c r="BN12" i="1"/>
  <c r="BO11" i="1"/>
  <c r="BO12" i="1"/>
  <c r="BP11" i="1"/>
  <c r="BP12" i="1"/>
  <c r="BQ11" i="1"/>
  <c r="BQ12" i="1"/>
  <c r="BR11" i="1"/>
  <c r="BR12" i="1"/>
  <c r="BS11" i="1"/>
  <c r="BS12" i="1"/>
  <c r="BT11" i="1"/>
  <c r="BT12" i="1"/>
  <c r="BU11" i="1"/>
  <c r="BV11" i="1"/>
  <c r="BV12" i="1"/>
  <c r="BW11" i="1"/>
  <c r="BW12" i="1"/>
  <c r="BX11" i="1"/>
  <c r="BY11" i="1"/>
  <c r="BY12" i="1"/>
  <c r="BZ11" i="1"/>
  <c r="BZ12" i="1"/>
  <c r="CA11" i="1"/>
  <c r="CA12" i="1"/>
  <c r="CB11" i="1"/>
  <c r="CB12" i="1"/>
  <c r="CC11" i="1"/>
  <c r="CC12" i="1"/>
  <c r="CD11" i="1"/>
  <c r="CD12" i="1"/>
  <c r="CE11" i="1"/>
  <c r="CE12" i="1"/>
  <c r="CF11" i="1"/>
  <c r="CF12" i="1"/>
  <c r="CG11" i="1"/>
  <c r="CG12" i="1"/>
  <c r="CH11" i="1"/>
  <c r="CH12" i="1"/>
  <c r="CI11" i="1"/>
  <c r="CI12" i="1"/>
  <c r="AN11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AN9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AN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BU12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D3" i="1"/>
  <c r="AN12" i="1"/>
  <c r="BX12" i="1"/>
  <c r="BL12" i="1"/>
  <c r="AZ12" i="1"/>
  <c r="G5" i="9"/>
  <c r="G7" i="9"/>
  <c r="H5" i="9"/>
  <c r="H7" i="9"/>
  <c r="O8" i="1"/>
  <c r="N8" i="1"/>
  <c r="M8" i="1"/>
  <c r="L8" i="1"/>
  <c r="K8" i="1"/>
  <c r="J8" i="1"/>
  <c r="AM21" i="1"/>
  <c r="AL21" i="1"/>
  <c r="AK21" i="1"/>
  <c r="AJ21" i="1"/>
  <c r="AI21" i="1"/>
  <c r="AH21" i="1"/>
  <c r="AG21" i="1"/>
  <c r="AF21" i="1"/>
  <c r="I5" i="9"/>
  <c r="I7" i="9"/>
  <c r="J9" i="1"/>
  <c r="J11" i="1"/>
  <c r="K11" i="1"/>
  <c r="K9" i="1"/>
  <c r="O11" i="1"/>
  <c r="O9" i="1"/>
  <c r="M9" i="1"/>
  <c r="M11" i="1"/>
  <c r="N9" i="1"/>
  <c r="N11" i="1"/>
  <c r="L11" i="1"/>
  <c r="L9" i="1"/>
  <c r="J5" i="9"/>
  <c r="J7" i="9"/>
  <c r="L12" i="1"/>
  <c r="K12" i="1"/>
  <c r="N12" i="1"/>
  <c r="J12" i="1"/>
  <c r="M12" i="1"/>
  <c r="O12" i="1"/>
  <c r="AM8" i="1"/>
  <c r="AL8" i="1"/>
  <c r="AK8" i="1"/>
  <c r="AJ8" i="1"/>
  <c r="AI8" i="1"/>
  <c r="AH8" i="1"/>
  <c r="AG8" i="1"/>
  <c r="AF8" i="1"/>
  <c r="AE8" i="1"/>
  <c r="AD8" i="1"/>
  <c r="AC8" i="1"/>
  <c r="AB8" i="1"/>
  <c r="K5" i="9"/>
  <c r="K7" i="9"/>
  <c r="AB11" i="1"/>
  <c r="AB9" i="1"/>
  <c r="AC9" i="1"/>
  <c r="AC11" i="1"/>
  <c r="AC12" i="1"/>
  <c r="AF11" i="1"/>
  <c r="AF12" i="1"/>
  <c r="AF9" i="1"/>
  <c r="AK11" i="1"/>
  <c r="AK12" i="1"/>
  <c r="AK9" i="1"/>
  <c r="AD9" i="1"/>
  <c r="AD11" i="1"/>
  <c r="AD12" i="1"/>
  <c r="AH9" i="1"/>
  <c r="AH11" i="1"/>
  <c r="AH12" i="1"/>
  <c r="AL9" i="1"/>
  <c r="AL11" i="1"/>
  <c r="AL12" i="1"/>
  <c r="AJ11" i="1"/>
  <c r="AJ12" i="1"/>
  <c r="AJ9" i="1"/>
  <c r="AG9" i="1"/>
  <c r="AG11" i="1"/>
  <c r="AG12" i="1"/>
  <c r="AE11" i="1"/>
  <c r="AE12" i="1"/>
  <c r="AE9" i="1"/>
  <c r="AI11" i="1"/>
  <c r="AI12" i="1"/>
  <c r="AI9" i="1"/>
  <c r="AM11" i="1"/>
  <c r="AM12" i="1"/>
  <c r="AM9" i="1"/>
  <c r="L5" i="9"/>
  <c r="L7" i="9"/>
  <c r="AB12" i="1"/>
  <c r="P8" i="1"/>
  <c r="Q8" i="1"/>
  <c r="D6" i="9"/>
  <c r="R8" i="1"/>
  <c r="E6" i="9"/>
  <c r="S8" i="1"/>
  <c r="F6" i="9"/>
  <c r="T8" i="1"/>
  <c r="G6" i="9"/>
  <c r="U8" i="1"/>
  <c r="H6" i="9"/>
  <c r="V8" i="1"/>
  <c r="I6" i="9"/>
  <c r="W8" i="1"/>
  <c r="J6" i="9"/>
  <c r="X8" i="1"/>
  <c r="K6" i="9"/>
  <c r="Y8" i="1"/>
  <c r="L6" i="9"/>
  <c r="Z8" i="1"/>
  <c r="AA8" i="1"/>
  <c r="M5" i="9"/>
  <c r="M7" i="9"/>
  <c r="W11" i="1"/>
  <c r="W12" i="1"/>
  <c r="W9" i="1"/>
  <c r="Z9" i="1"/>
  <c r="Z11" i="1"/>
  <c r="Z12" i="1"/>
  <c r="R9" i="1"/>
  <c r="R11" i="1"/>
  <c r="U9" i="1"/>
  <c r="U11" i="1"/>
  <c r="U12" i="1"/>
  <c r="Q11" i="1"/>
  <c r="Q9" i="1"/>
  <c r="AA11" i="1"/>
  <c r="AA12" i="1"/>
  <c r="AA9" i="1"/>
  <c r="S11" i="1"/>
  <c r="S9" i="1"/>
  <c r="V9" i="1"/>
  <c r="V11" i="1"/>
  <c r="V12" i="1"/>
  <c r="Y11" i="1"/>
  <c r="Y12" i="1"/>
  <c r="Y9" i="1"/>
  <c r="X11" i="1"/>
  <c r="X12" i="1"/>
  <c r="X9" i="1"/>
  <c r="T11" i="1"/>
  <c r="T9" i="1"/>
  <c r="P11" i="1"/>
  <c r="P9" i="1"/>
  <c r="AA21" i="1"/>
  <c r="Z21" i="1"/>
  <c r="M8" i="9"/>
  <c r="Y21" i="1"/>
  <c r="L8" i="9"/>
  <c r="X21" i="1"/>
  <c r="K8" i="9"/>
  <c r="W21" i="1"/>
  <c r="J8" i="9"/>
  <c r="V21" i="1"/>
  <c r="I8" i="9"/>
  <c r="U21" i="1"/>
  <c r="H8" i="9"/>
  <c r="T21" i="1"/>
  <c r="G8" i="9"/>
  <c r="S21" i="1"/>
  <c r="F8" i="9"/>
  <c r="R21" i="1"/>
  <c r="E8" i="9"/>
  <c r="Q21" i="1"/>
  <c r="D8" i="9"/>
  <c r="P21" i="1"/>
  <c r="C8" i="9"/>
  <c r="O21" i="1"/>
  <c r="N21" i="1"/>
  <c r="M21" i="1"/>
  <c r="L21" i="1"/>
  <c r="K21" i="1"/>
  <c r="J21" i="1"/>
  <c r="I21" i="1"/>
  <c r="H21" i="1"/>
  <c r="G21" i="1"/>
  <c r="F21" i="1"/>
  <c r="E21" i="1"/>
  <c r="D15" i="1"/>
  <c r="AE21" i="1"/>
  <c r="AD21" i="1"/>
  <c r="AC21" i="1"/>
  <c r="AB21" i="1"/>
  <c r="I8" i="1"/>
  <c r="H8" i="1"/>
  <c r="G8" i="1"/>
  <c r="F8" i="1"/>
  <c r="E8" i="1"/>
  <c r="D8" i="1"/>
  <c r="M6" i="9"/>
  <c r="N5" i="9"/>
  <c r="P12" i="1"/>
  <c r="G11" i="1"/>
  <c r="G9" i="1"/>
  <c r="H11" i="1"/>
  <c r="H9" i="1"/>
  <c r="E11" i="1"/>
  <c r="E9" i="1"/>
  <c r="I9" i="1"/>
  <c r="I11" i="1"/>
  <c r="R12" i="1"/>
  <c r="F9" i="1"/>
  <c r="F11" i="1"/>
  <c r="T12" i="1"/>
  <c r="S12" i="1"/>
  <c r="Q12" i="1"/>
  <c r="D11" i="1"/>
  <c r="D9" i="1"/>
  <c r="N7" i="9"/>
  <c r="N6" i="9"/>
  <c r="N8" i="9"/>
  <c r="O5" i="9"/>
  <c r="E12" i="1"/>
  <c r="G12" i="1"/>
  <c r="F12" i="1"/>
  <c r="I12" i="1"/>
  <c r="D12" i="1"/>
  <c r="H12" i="1"/>
  <c r="O7" i="9"/>
  <c r="O6" i="9"/>
  <c r="O8" i="9"/>
  <c r="P5" i="9"/>
  <c r="P7" i="9"/>
  <c r="P6" i="9"/>
  <c r="P8" i="9"/>
  <c r="Q5" i="9"/>
  <c r="Q7" i="9"/>
  <c r="Q6" i="9"/>
  <c r="Q8" i="9"/>
  <c r="R5" i="9"/>
  <c r="R7" i="9"/>
  <c r="R6" i="9"/>
  <c r="R8" i="9"/>
  <c r="S5" i="9"/>
  <c r="S7" i="9"/>
  <c r="S8" i="9"/>
  <c r="S6" i="9"/>
  <c r="T5" i="9"/>
  <c r="T7" i="9"/>
  <c r="T8" i="9"/>
  <c r="T6" i="9"/>
  <c r="U5" i="9"/>
  <c r="U7" i="9"/>
  <c r="U8" i="9"/>
  <c r="U6" i="9"/>
  <c r="V5" i="9"/>
  <c r="V7" i="9"/>
  <c r="V8" i="9"/>
  <c r="V6" i="9"/>
  <c r="W5" i="9"/>
  <c r="W7" i="9"/>
  <c r="W8" i="9"/>
  <c r="W6" i="9"/>
  <c r="X5" i="9"/>
  <c r="X7" i="9"/>
  <c r="X8" i="9"/>
  <c r="X6" i="9"/>
  <c r="Y5" i="9"/>
  <c r="Y7" i="9"/>
  <c r="Y8" i="9"/>
  <c r="Y6" i="9"/>
  <c r="Z5" i="9"/>
  <c r="AA5" i="9"/>
  <c r="Z7" i="9"/>
  <c r="Z8" i="9"/>
  <c r="Z6" i="9"/>
  <c r="AB5" i="9"/>
  <c r="AA7" i="9"/>
  <c r="AA6" i="9"/>
  <c r="AA8" i="9"/>
  <c r="AB8" i="9"/>
  <c r="AB7" i="9"/>
  <c r="AB6" i="9"/>
  <c r="AC5" i="9"/>
  <c r="AC8" i="9"/>
  <c r="AC7" i="9"/>
  <c r="AC6" i="9"/>
  <c r="AD5" i="9"/>
  <c r="AD7" i="9"/>
  <c r="AD6" i="9"/>
  <c r="AD8" i="9"/>
  <c r="AE5" i="9"/>
  <c r="AE8" i="9"/>
  <c r="AE7" i="9"/>
  <c r="AE6" i="9"/>
  <c r="AF5" i="9"/>
  <c r="AF8" i="9"/>
  <c r="AF7" i="9"/>
  <c r="AF6" i="9"/>
  <c r="AG5" i="9"/>
  <c r="AG8" i="9"/>
  <c r="AG7" i="9"/>
  <c r="AG6" i="9"/>
  <c r="AH5" i="9"/>
  <c r="AH8" i="9"/>
  <c r="AH7" i="9"/>
  <c r="AH6" i="9"/>
  <c r="AI5" i="9"/>
  <c r="AI7" i="9"/>
  <c r="AI8" i="9"/>
  <c r="AI6" i="9"/>
  <c r="AJ5" i="9"/>
  <c r="AJ7" i="9"/>
  <c r="AJ8" i="9"/>
  <c r="AJ6" i="9"/>
  <c r="AK5" i="9"/>
  <c r="AK8" i="9"/>
  <c r="AK7" i="9"/>
  <c r="AK6" i="9"/>
  <c r="AL5" i="9"/>
  <c r="AL7" i="9"/>
  <c r="AL6" i="9"/>
  <c r="AL8" i="9"/>
</calcChain>
</file>

<file path=xl/sharedStrings.xml><?xml version="1.0" encoding="utf-8"?>
<sst xmlns="http://schemas.openxmlformats.org/spreadsheetml/2006/main" count="98" uniqueCount="44">
  <si>
    <t>Hugo Carter Dashboard</t>
  </si>
  <si>
    <t>Enter the next financial year-end date in the format dd/mm/yy:</t>
  </si>
  <si>
    <t>Financial performance - Xero</t>
  </si>
  <si>
    <t>Actual Turnover</t>
  </si>
  <si>
    <t>Cost of Sales</t>
  </si>
  <si>
    <t>Gross Profit</t>
  </si>
  <si>
    <t>GP%</t>
  </si>
  <si>
    <t>Overheads</t>
  </si>
  <si>
    <t>NP before Tax</t>
  </si>
  <si>
    <t>NP%</t>
  </si>
  <si>
    <t>Enquiries</t>
  </si>
  <si>
    <t>Quotes</t>
  </si>
  <si>
    <t>Rate (Enquiries to Quotes)</t>
  </si>
  <si>
    <t>Visits No.</t>
  </si>
  <si>
    <t>-</t>
  </si>
  <si>
    <t>Sales No.</t>
  </si>
  <si>
    <t>Rate (Quote to Sale)</t>
  </si>
  <si>
    <t>Conversion Rate (Visit to Sale)</t>
  </si>
  <si>
    <t>Net Sales £</t>
  </si>
  <si>
    <t>Avg Sales £</t>
  </si>
  <si>
    <t>Forecasted Monthly Turnover</t>
  </si>
  <si>
    <t>Year</t>
  </si>
  <si>
    <t>Option 1</t>
  </si>
  <si>
    <t>Option 2</t>
  </si>
  <si>
    <t>Select Year</t>
  </si>
  <si>
    <t>Select option 1</t>
  </si>
  <si>
    <t>Cost of Sales (total cost of sales)</t>
  </si>
  <si>
    <t>Select Option 2</t>
  </si>
  <si>
    <t>Overheads (Total Operating Expenses)</t>
  </si>
  <si>
    <t>Select Option 3</t>
  </si>
  <si>
    <t>Select Option 1</t>
  </si>
  <si>
    <t>data sheet</t>
  </si>
  <si>
    <t>Actual Monthly Turnover</t>
  </si>
  <si>
    <t xml:space="preserve">Number of organic visits (from Google Analytics - Users) </t>
  </si>
  <si>
    <t xml:space="preserve">Number of organic calls (from Infinity) </t>
  </si>
  <si>
    <t>Keywords ranking on Google (from SEO report)</t>
  </si>
  <si>
    <t>Net Profit</t>
  </si>
  <si>
    <t>Keywords ranking on the 1st page of Google (from SEO report)</t>
  </si>
  <si>
    <t>Organic spend</t>
  </si>
  <si>
    <t xml:space="preserve">Number of PPC visits (from Google Analytics - Users) </t>
  </si>
  <si>
    <t xml:space="preserve">Number of PPC calls (from Infinity)  </t>
  </si>
  <si>
    <t>PPC spend (from PPC report - December 2017)</t>
  </si>
  <si>
    <t>Number of direct visits (from Google Analytics - Users)</t>
  </si>
  <si>
    <t xml:space="preserve">Number of website direct calls (from Infinity)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</si>
</sst>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&quot;£&quot;#,##0"/>
    <numFmt numFmtId="165" formatCode="0.0%"/>
    <numFmt numFmtId="166" formatCode="#,##0_ ;[Red]\-#,##0\ "/>
  </numFmts>
  <fonts count="12" x14ac:knownFonts="1">
    <font>
      <sz val="11"/>
      <color rgb="FF000000"/>
      <name val="Calibri"/>
    </font>
    <font>
      <sz val="48"/>
      <color rgb="FF8C103D"/>
      <name val="Calibri"/>
      <family val="2"/>
    </font>
    <font>
      <sz val="11"/>
      <name val="Calibri"/>
      <family val="2"/>
    </font>
    <font>
      <sz val="16"/>
      <color rgb="FF8C103D"/>
      <name val="Calibri"/>
      <family val="2"/>
    </font>
    <font>
      <sz val="16"/>
      <color rgb="FF1C3864"/>
      <name val="Calibri"/>
      <family val="2"/>
    </font>
    <font>
      <sz val="16"/>
      <color rgb="FF000000"/>
      <name val="Calibri"/>
      <family val="2"/>
    </font>
    <font>
      <i/>
      <sz val="14"/>
      <color rgb="FF1C3864"/>
      <name val="Calibri"/>
      <family val="2"/>
    </font>
    <font>
      <sz val="14"/>
      <color rgb="FF000000"/>
      <name val="Calibri"/>
      <family val="2"/>
    </font>
    <font>
      <sz val="14"/>
      <color rgb="FF1C3864"/>
      <name val="Calibri"/>
      <family val="2"/>
    </font>
    <font>
      <sz val="14"/>
      <color rgb="FF8C103D"/>
      <name val="Calibri"/>
      <family val="2"/>
    </font>
    <font>
      <b/>
      <sz val="18"/>
      <color theme="4" tint="0.3999755851924192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rgb="FFFFFF00"/>
      </patternFill>
    </fill>
    <fill>
      <patternFill patternType="solid">
        <fgColor theme="2" tint="-9.9948118533890809E-2"/>
        <bgColor rgb="FFFFFFFF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1C3864"/>
      </top>
      <bottom/>
      <diagonal/>
    </border>
    <border>
      <left/>
      <right style="thin">
        <color rgb="FF1C3864"/>
      </right>
      <top style="thin">
        <color rgb="FF1C3864"/>
      </top>
      <bottom/>
      <diagonal/>
    </border>
    <border>
      <left style="thin">
        <color rgb="FF1C3864"/>
      </left>
      <right style="thin">
        <color rgb="FF1C3864"/>
      </right>
      <top style="thin">
        <color rgb="FF1C3864"/>
      </top>
      <bottom/>
      <diagonal/>
    </border>
    <border>
      <left/>
      <right style="thin">
        <color rgb="FF1C3864"/>
      </right>
      <top/>
      <bottom/>
      <diagonal/>
    </border>
    <border>
      <left style="thin">
        <color rgb="FF1C3864"/>
      </left>
      <right style="thin">
        <color rgb="FF1C3864"/>
      </right>
      <top style="thin">
        <color rgb="FF1C3864"/>
      </top>
      <bottom style="thin">
        <color rgb="FF1C3864"/>
      </bottom>
      <diagonal/>
    </border>
    <border>
      <left/>
      <right style="thin">
        <color rgb="FF1C3864"/>
      </right>
      <top style="thin">
        <color rgb="FF1C3864"/>
      </top>
      <bottom style="thin">
        <color rgb="FF1C3864"/>
      </bottom>
      <diagonal/>
    </border>
    <border>
      <left style="thin">
        <color rgb="FF1C3864"/>
      </left>
      <right/>
      <top style="thin">
        <color rgb="FF1C3864"/>
      </top>
      <bottom style="thin">
        <color rgb="FF1C38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C3864"/>
      </right>
      <top/>
      <bottom style="thin">
        <color rgb="FF1C3864"/>
      </bottom>
      <diagonal/>
    </border>
    <border>
      <left style="thin">
        <color rgb="FF1C3864"/>
      </left>
      <right style="thin">
        <color rgb="FF1C3864"/>
      </right>
      <top/>
      <bottom style="thin">
        <color rgb="FF1C3864"/>
      </bottom>
      <diagonal/>
    </border>
    <border>
      <left style="thin">
        <color rgb="FF1C3864"/>
      </left>
      <right/>
      <top/>
      <bottom style="thin">
        <color rgb="FF1C3864"/>
      </bottom>
      <diagonal/>
    </border>
    <border>
      <left style="thin">
        <color rgb="FF1C3864"/>
      </left>
      <right/>
      <top style="thin">
        <color rgb="FF1C38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1C3864"/>
      </left>
      <right style="thin">
        <color rgb="FF1C3864"/>
      </right>
      <top style="thin">
        <color rgb="FF1C38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9" fillId="2" borderId="2" xfId="0" applyFont="1" applyFill="1" applyBorder="1" applyAlignment="1">
      <alignment horizontal="left"/>
    </xf>
    <xf numFmtId="6" fontId="8" fillId="0" borderId="2" xfId="0" applyNumberFormat="1" applyFont="1" applyBorder="1" applyAlignment="1">
      <alignment horizontal="right"/>
    </xf>
    <xf numFmtId="6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" fontId="8" fillId="0" borderId="1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/>
    </xf>
    <xf numFmtId="6" fontId="7" fillId="2" borderId="2" xfId="0" applyNumberFormat="1" applyFont="1" applyFill="1" applyBorder="1" applyAlignment="1">
      <alignment horizontal="center"/>
    </xf>
    <xf numFmtId="0" fontId="2" fillId="0" borderId="12" xfId="0" applyFont="1" applyBorder="1"/>
    <xf numFmtId="1" fontId="8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" fontId="8" fillId="4" borderId="8" xfId="0" applyNumberFormat="1" applyFont="1" applyFill="1" applyBorder="1" applyAlignment="1">
      <alignment horizontal="center"/>
    </xf>
    <xf numFmtId="0" fontId="0" fillId="0" borderId="1" xfId="0" applyBorder="1"/>
    <xf numFmtId="17" fontId="9" fillId="2" borderId="6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/>
    </xf>
    <xf numFmtId="165" fontId="8" fillId="3" borderId="22" xfId="0" applyNumberFormat="1" applyFont="1" applyFill="1" applyBorder="1" applyAlignment="1">
      <alignment horizontal="right"/>
    </xf>
    <xf numFmtId="17" fontId="9" fillId="3" borderId="23" xfId="0" applyNumberFormat="1" applyFont="1" applyFill="1" applyBorder="1" applyAlignment="1">
      <alignment horizontal="center" wrapText="1"/>
    </xf>
    <xf numFmtId="6" fontId="8" fillId="3" borderId="23" xfId="0" applyNumberFormat="1" applyFont="1" applyFill="1" applyBorder="1" applyAlignment="1">
      <alignment horizontal="right"/>
    </xf>
    <xf numFmtId="165" fontId="8" fillId="3" borderId="23" xfId="0" applyNumberFormat="1" applyFont="1" applyFill="1" applyBorder="1" applyAlignment="1">
      <alignment horizontal="right"/>
    </xf>
    <xf numFmtId="0" fontId="9" fillId="3" borderId="23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left"/>
    </xf>
    <xf numFmtId="165" fontId="8" fillId="3" borderId="21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left" vertical="center" wrapText="1"/>
    </xf>
    <xf numFmtId="6" fontId="8" fillId="0" borderId="11" xfId="0" applyNumberFormat="1" applyFont="1" applyBorder="1" applyAlignment="1">
      <alignment horizontal="right"/>
    </xf>
    <xf numFmtId="6" fontId="8" fillId="2" borderId="11" xfId="0" applyNumberFormat="1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center"/>
    </xf>
    <xf numFmtId="6" fontId="7" fillId="2" borderId="13" xfId="0" applyNumberFormat="1" applyFont="1" applyFill="1" applyBorder="1" applyAlignment="1">
      <alignment horizontal="center"/>
    </xf>
    <xf numFmtId="165" fontId="8" fillId="3" borderId="25" xfId="0" applyNumberFormat="1" applyFont="1" applyFill="1" applyBorder="1" applyAlignment="1">
      <alignment horizontal="right"/>
    </xf>
    <xf numFmtId="17" fontId="9" fillId="3" borderId="22" xfId="0" applyNumberFormat="1" applyFont="1" applyFill="1" applyBorder="1" applyAlignment="1">
      <alignment horizontal="center" wrapText="1"/>
    </xf>
    <xf numFmtId="1" fontId="7" fillId="2" borderId="16" xfId="0" applyNumberFormat="1" applyFont="1" applyFill="1" applyBorder="1" applyAlignment="1">
      <alignment horizontal="center"/>
    </xf>
    <xf numFmtId="6" fontId="7" fillId="2" borderId="11" xfId="0" applyNumberFormat="1" applyFont="1" applyFill="1" applyBorder="1" applyAlignment="1">
      <alignment horizontal="center"/>
    </xf>
    <xf numFmtId="6" fontId="8" fillId="0" borderId="18" xfId="0" applyNumberFormat="1" applyFont="1" applyBorder="1" applyAlignment="1">
      <alignment horizontal="center"/>
    </xf>
    <xf numFmtId="6" fontId="8" fillId="2" borderId="18" xfId="0" applyNumberFormat="1" applyFont="1" applyFill="1" applyBorder="1" applyAlignment="1">
      <alignment horizontal="center"/>
    </xf>
    <xf numFmtId="9" fontId="8" fillId="2" borderId="18" xfId="0" applyNumberFormat="1" applyFont="1" applyFill="1" applyBorder="1" applyAlignment="1">
      <alignment horizontal="center"/>
    </xf>
    <xf numFmtId="166" fontId="8" fillId="0" borderId="18" xfId="0" applyNumberFormat="1" applyFont="1" applyBorder="1" applyAlignment="1">
      <alignment horizontal="center"/>
    </xf>
    <xf numFmtId="165" fontId="8" fillId="3" borderId="26" xfId="0" applyNumberFormat="1" applyFont="1" applyFill="1" applyBorder="1" applyAlignment="1">
      <alignment horizontal="right"/>
    </xf>
    <xf numFmtId="9" fontId="8" fillId="2" borderId="1" xfId="0" applyNumberFormat="1" applyFont="1" applyFill="1" applyBorder="1" applyAlignment="1">
      <alignment horizontal="center"/>
    </xf>
    <xf numFmtId="0" fontId="11" fillId="0" borderId="0" xfId="0" applyFont="1"/>
    <xf numFmtId="17" fontId="9" fillId="2" borderId="27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9" fontId="8" fillId="0" borderId="1" xfId="0" applyNumberFormat="1" applyFont="1" applyBorder="1" applyAlignment="1">
      <alignment horizontal="center"/>
    </xf>
    <xf numFmtId="165" fontId="8" fillId="2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9" fillId="2" borderId="28" xfId="0" applyFont="1" applyFill="1" applyBorder="1" applyAlignment="1">
      <alignment horizontal="left"/>
    </xf>
    <xf numFmtId="165" fontId="8" fillId="2" borderId="29" xfId="0" applyNumberFormat="1" applyFont="1" applyFill="1" applyBorder="1" applyAlignment="1">
      <alignment horizontal="right"/>
    </xf>
    <xf numFmtId="165" fontId="8" fillId="2" borderId="30" xfId="0" applyNumberFormat="1" applyFont="1" applyFill="1" applyBorder="1" applyAlignment="1">
      <alignment horizontal="right"/>
    </xf>
    <xf numFmtId="165" fontId="8" fillId="3" borderId="20" xfId="0" applyNumberFormat="1" applyFont="1" applyFill="1" applyBorder="1" applyAlignment="1">
      <alignment horizontal="right"/>
    </xf>
    <xf numFmtId="0" fontId="9" fillId="5" borderId="13" xfId="0" applyFont="1" applyFill="1" applyBorder="1" applyAlignment="1">
      <alignment horizontal="left"/>
    </xf>
    <xf numFmtId="9" fontId="8" fillId="6" borderId="8" xfId="0" applyNumberFormat="1" applyFont="1" applyFill="1" applyBorder="1" applyAlignment="1">
      <alignment horizontal="center"/>
    </xf>
    <xf numFmtId="6" fontId="8" fillId="6" borderId="8" xfId="0" applyNumberFormat="1" applyFont="1" applyFill="1" applyBorder="1" applyAlignment="1">
      <alignment horizontal="center"/>
    </xf>
    <xf numFmtId="14" fontId="0" fillId="0" borderId="0" xfId="0" applyNumberFormat="1"/>
    <xf numFmtId="0" fontId="9" fillId="5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26" xfId="0" applyBorder="1"/>
    <xf numFmtId="164" fontId="0" fillId="7" borderId="18" xfId="0" applyNumberForma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top" wrapText="1"/>
    </xf>
    <xf numFmtId="0" fontId="2" fillId="0" borderId="1" xfId="0" applyFont="1" applyBorder="1" applyAlignment="1">
      <alignment horizontal="centerContinuous"/>
    </xf>
    <xf numFmtId="1" fontId="7" fillId="2" borderId="1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17" fontId="4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2" borderId="12" xfId="0" applyFont="1" applyFill="1" applyBorder="1" applyAlignment="1">
      <alignment horizontal="left"/>
    </xf>
  </cellXfs>
  <cellStyles count="1">
    <cellStyle name="Normal" xfId="0" builtinId="0"/>
  </cellStyles>
  <dxfs count="37">
    <dxf>
      <fill>
        <patternFill patternType="solid">
          <fgColor rgb="FFFCE4ED"/>
          <bgColor rgb="FFFCE4ED"/>
        </patternFill>
      </fill>
    </dxf>
    <dxf>
      <fill>
        <patternFill patternType="solid">
          <fgColor rgb="FFFCE4ED"/>
          <bgColor rgb="FFFCE4ED"/>
        </patternFill>
      </fill>
    </dxf>
    <dxf>
      <fill>
        <patternFill patternType="solid">
          <fgColor rgb="FFFCE4ED"/>
          <bgColor rgb="FFFCE4ED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FCE4ED"/>
          <bgColor rgb="FFFCE4ED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FCE4ED"/>
          <bgColor rgb="FFFCE4ED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FCE4ED"/>
          <bgColor rgb="FFFCE4ED"/>
        </patternFill>
      </fill>
    </dxf>
    <dxf>
      <fill>
        <patternFill patternType="solid">
          <fgColor rgb="FFFCE4ED"/>
          <bgColor rgb="FFFCE4ED"/>
        </patternFill>
      </fill>
    </dxf>
    <dxf>
      <fill>
        <patternFill patternType="solid">
          <fgColor rgb="FFFCE4ED"/>
          <bgColor rgb="FFFCE4ED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FCE4ED"/>
          <bgColor rgb="FFFCE4ED"/>
        </patternFill>
      </fill>
    </dxf>
  </dxfs>
  <tableStyles count="0" defaultTableStyle="TableStyleMedium2" defaultPivotStyle="PivotStyleLight16"/>
  <colors>
    <mruColors>
      <color rgb="FFE7E6E6"/>
      <color rgb="FF7F7F7F"/>
      <color rgb="FF7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Input!$B$37</c:f>
              <c:strCache>
                <c:ptCount val="1"/>
                <c:pt idx="0">
                  <c:v>Forecasted Monthly Turnover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Input!$D$34:$U$34</c:f>
              <c:numCache>
                <c:formatCode>m/d/yyyy</c:formatCode>
                <c:ptCount val="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</c:numCache>
            </c:numRef>
          </c:cat>
          <c:val>
            <c:numRef>
              <c:f>Input!$D$37:$U$37</c:f>
              <c:numCache>
                <c:formatCode>General</c:formatCode>
                <c:ptCount val="18"/>
                <c:pt idx="0">
                  <c:v>40000</c:v>
                </c:pt>
                <c:pt idx="1">
                  <c:v>14000</c:v>
                </c:pt>
                <c:pt idx="2">
                  <c:v>78000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4-4B51-9082-36CEBA46FF79}"/>
            </c:ext>
          </c:extLst>
        </c:ser>
        <c:ser>
          <c:idx val="1"/>
          <c:order val="1"/>
          <c:tx>
            <c:strRef>
              <c:f>Input!$B$36:$C$36</c:f>
              <c:strCache>
                <c:ptCount val="2"/>
                <c:pt idx="0">
                  <c:v>Actual Turnover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Input!$D$34:$U$34</c:f>
              <c:numCache>
                <c:formatCode>m/d/yyyy</c:formatCode>
                <c:ptCount val="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</c:numCache>
            </c:numRef>
          </c:cat>
          <c:val>
            <c:numRef>
              <c:f>Input!$D$36:$U$36</c:f>
              <c:numCache>
                <c:formatCode>General</c:formatCode>
                <c:ptCount val="18"/>
                <c:pt idx="0">
                  <c:v>33339</c:v>
                </c:pt>
                <c:pt idx="1">
                  <c:v>98320</c:v>
                </c:pt>
                <c:pt idx="2">
                  <c:v>97039</c:v>
                </c:pt>
                <c:pt idx="3">
                  <c:v>83962</c:v>
                </c:pt>
                <c:pt idx="4">
                  <c:v>60781</c:v>
                </c:pt>
                <c:pt idx="5">
                  <c:v>32699</c:v>
                </c:pt>
                <c:pt idx="6">
                  <c:v>6288</c:v>
                </c:pt>
                <c:pt idx="7">
                  <c:v>91039</c:v>
                </c:pt>
                <c:pt idx="8">
                  <c:v>3206</c:v>
                </c:pt>
                <c:pt idx="9">
                  <c:v>19190</c:v>
                </c:pt>
                <c:pt idx="10">
                  <c:v>96729</c:v>
                </c:pt>
                <c:pt idx="11">
                  <c:v>36369</c:v>
                </c:pt>
                <c:pt idx="12">
                  <c:v>131762</c:v>
                </c:pt>
                <c:pt idx="13">
                  <c:v>61080</c:v>
                </c:pt>
                <c:pt idx="14">
                  <c:v>110097</c:v>
                </c:pt>
                <c:pt idx="15">
                  <c:v>99339</c:v>
                </c:pt>
                <c:pt idx="16">
                  <c:v>78910</c:v>
                </c:pt>
                <c:pt idx="17">
                  <c:v>37811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4-4B51-9082-36CEBA46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814976"/>
        <c:axId val="509813664"/>
      </c:lineChart>
      <c:dateAx>
        <c:axId val="509814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13664"/>
        <c:crosses val="autoZero"/>
        <c:auto val="1"/>
        <c:lblOffset val="100"/>
        <c:baseTimeUnit val="months"/>
      </c:dateAx>
      <c:valAx>
        <c:axId val="5098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81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Conversion</a:t>
            </a:r>
            <a:r>
              <a:rPr lang="en-GB" baseline="0"/>
              <a:t> Rate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yr Graph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 yr Graph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 yr Graph 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7B5-4218-9610-FDBEB570AA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yr Graph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 yr Graph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 yr Graph 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7B5-4218-9610-FDBEB570AA45}"/>
            </c:ext>
          </c:extLst>
        </c:ser>
        <c:ser>
          <c:idx val="2"/>
          <c:order val="2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yr Graph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 yr Graph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 yr Graph 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7B5-4218-9610-FDBEB570A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9240904"/>
        <c:axId val="709237624"/>
      </c:barChart>
      <c:catAx>
        <c:axId val="709240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37624"/>
        <c:crosses val="autoZero"/>
        <c:auto val="1"/>
        <c:lblAlgn val="ctr"/>
        <c:lblOffset val="100"/>
        <c:noMultiLvlLbl val="1"/>
      </c:catAx>
      <c:valAx>
        <c:axId val="70923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24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</a:t>
            </a:r>
            <a:r>
              <a:rPr lang="en-GB" baseline="0"/>
              <a:t> Sales and Costs activity</a:t>
            </a:r>
            <a:endParaRPr lang="en-GB"/>
          </a:p>
        </c:rich>
      </c:tx>
      <c:layout>
        <c:manualLayout>
          <c:xMode val="edge"/>
          <c:yMode val="edge"/>
          <c:x val="0.2326734470691163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713339203386093E-2"/>
          <c:y val="0.11950615681577929"/>
          <c:w val="0.96043932710658364"/>
          <c:h val="0.71677011604601504"/>
        </c:manualLayout>
      </c:layout>
      <c:lineChart>
        <c:grouping val="standard"/>
        <c:varyColors val="0"/>
        <c:ser>
          <c:idx val="0"/>
          <c:order val="0"/>
          <c:tx>
            <c:strRef>
              <c:f>'3 yr Graph Data'!$B$6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 yr Graph Data'!$C$5:$Z$5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'3 yr Graph Data'!$C$6:$Z$6</c:f>
              <c:numCache>
                <c:formatCode>"£"#,##0</c:formatCode>
                <c:ptCount val="24"/>
                <c:pt idx="0">
                  <c:v>58953</c:v>
                </c:pt>
                <c:pt idx="1">
                  <c:v>34681</c:v>
                </c:pt>
                <c:pt idx="2">
                  <c:v>79390</c:v>
                </c:pt>
                <c:pt idx="3">
                  <c:v>80013</c:v>
                </c:pt>
                <c:pt idx="4">
                  <c:v>41921</c:v>
                </c:pt>
                <c:pt idx="5">
                  <c:v>14913</c:v>
                </c:pt>
                <c:pt idx="6">
                  <c:v>63671</c:v>
                </c:pt>
                <c:pt idx="7">
                  <c:v>70247</c:v>
                </c:pt>
                <c:pt idx="8">
                  <c:v>45776</c:v>
                </c:pt>
                <c:pt idx="9">
                  <c:v>76498</c:v>
                </c:pt>
                <c:pt idx="10">
                  <c:v>37461</c:v>
                </c:pt>
                <c:pt idx="11">
                  <c:v>28769</c:v>
                </c:pt>
                <c:pt idx="12">
                  <c:v>56244</c:v>
                </c:pt>
                <c:pt idx="13">
                  <c:v>81715</c:v>
                </c:pt>
                <c:pt idx="14">
                  <c:v>20327</c:v>
                </c:pt>
                <c:pt idx="15">
                  <c:v>30312</c:v>
                </c:pt>
                <c:pt idx="16">
                  <c:v>72261</c:v>
                </c:pt>
                <c:pt idx="17">
                  <c:v>113321</c:v>
                </c:pt>
                <c:pt idx="18">
                  <c:v>57761</c:v>
                </c:pt>
                <c:pt idx="19">
                  <c:v>98512</c:v>
                </c:pt>
                <c:pt idx="20">
                  <c:v>-4484</c:v>
                </c:pt>
                <c:pt idx="21">
                  <c:v>59394</c:v>
                </c:pt>
                <c:pt idx="22">
                  <c:v>103010</c:v>
                </c:pt>
                <c:pt idx="23">
                  <c:v>44289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4-443C-A140-F4A4310360C7}"/>
            </c:ext>
          </c:extLst>
        </c:ser>
        <c:ser>
          <c:idx val="1"/>
          <c:order val="1"/>
          <c:tx>
            <c:strRef>
              <c:f>'3 yr Graph Data'!$B$7</c:f>
              <c:strCache>
                <c:ptCount val="1"/>
                <c:pt idx="0">
                  <c:v>Forecasted Monthly Turnover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 yr Graph Data'!$C$5:$Z$5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'3 yr Graph Data'!$C$7:$Z$7</c:f>
              <c:numCache>
                <c:formatCode>"£"#,##0</c:formatCode>
                <c:ptCount val="24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45000</c:v>
                </c:pt>
                <c:pt idx="14">
                  <c:v>45000</c:v>
                </c:pt>
                <c:pt idx="15">
                  <c:v>45000</c:v>
                </c:pt>
                <c:pt idx="16">
                  <c:v>45000</c:v>
                </c:pt>
                <c:pt idx="17">
                  <c:v>45000</c:v>
                </c:pt>
                <c:pt idx="18">
                  <c:v>45000</c:v>
                </c:pt>
                <c:pt idx="19">
                  <c:v>45000</c:v>
                </c:pt>
                <c:pt idx="20">
                  <c:v>45000</c:v>
                </c:pt>
                <c:pt idx="21">
                  <c:v>45000</c:v>
                </c:pt>
                <c:pt idx="22">
                  <c:v>45000</c:v>
                </c:pt>
                <c:pt idx="23">
                  <c:v>45000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4-443C-A140-F4A4310360C7}"/>
            </c:ext>
          </c:extLst>
        </c:ser>
        <c:ser>
          <c:idx val="2"/>
          <c:order val="2"/>
          <c:tx>
            <c:strRef>
              <c:f>'3 yr Graph Data'!$B$8</c:f>
              <c:strCache>
                <c:ptCount val="1"/>
                <c:pt idx="0">
                  <c:v>Cost of Sales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 yr Graph Data'!$C$5:$Z$5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'3 yr Graph Data'!$C$8:$Z$8</c:f>
              <c:numCache>
                <c:formatCode>"£"#,##0</c:formatCode>
                <c:ptCount val="24"/>
                <c:pt idx="0">
                  <c:v>72809</c:v>
                </c:pt>
                <c:pt idx="1">
                  <c:v>26399</c:v>
                </c:pt>
                <c:pt idx="2">
                  <c:v>30707</c:v>
                </c:pt>
                <c:pt idx="3">
                  <c:v>19326</c:v>
                </c:pt>
                <c:pt idx="4">
                  <c:v>36989</c:v>
                </c:pt>
                <c:pt idx="5">
                  <c:v>22898</c:v>
                </c:pt>
                <c:pt idx="6">
                  <c:v>29308</c:v>
                </c:pt>
                <c:pt idx="7">
                  <c:v>39891</c:v>
                </c:pt>
                <c:pt idx="8">
                  <c:v>33527</c:v>
                </c:pt>
                <c:pt idx="9">
                  <c:v>33195</c:v>
                </c:pt>
                <c:pt idx="10">
                  <c:v>28577</c:v>
                </c:pt>
                <c:pt idx="11">
                  <c:v>26759</c:v>
                </c:pt>
                <c:pt idx="12">
                  <c:v>27259</c:v>
                </c:pt>
                <c:pt idx="13">
                  <c:v>19357</c:v>
                </c:pt>
                <c:pt idx="14">
                  <c:v>27344</c:v>
                </c:pt>
                <c:pt idx="15">
                  <c:v>32702</c:v>
                </c:pt>
                <c:pt idx="16">
                  <c:v>2825</c:v>
                </c:pt>
                <c:pt idx="17">
                  <c:v>1674</c:v>
                </c:pt>
                <c:pt idx="18">
                  <c:v>13010</c:v>
                </c:pt>
                <c:pt idx="19">
                  <c:v>13511</c:v>
                </c:pt>
                <c:pt idx="20">
                  <c:v>69440</c:v>
                </c:pt>
                <c:pt idx="21">
                  <c:v>17599</c:v>
                </c:pt>
                <c:pt idx="22">
                  <c:v>55251</c:v>
                </c:pt>
                <c:pt idx="23">
                  <c:v>16475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E4-443C-A140-F4A431036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449368"/>
        <c:axId val="373449696"/>
      </c:lineChart>
      <c:dateAx>
        <c:axId val="373449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49696"/>
        <c:crosses val="autoZero"/>
        <c:auto val="1"/>
        <c:lblOffset val="100"/>
        <c:baseTimeUnit val="months"/>
      </c:dateAx>
      <c:valAx>
        <c:axId val="3734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4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17</xdr:row>
      <xdr:rowOff>23813</xdr:rowOff>
    </xdr:from>
    <xdr:to>
      <xdr:col>15</xdr:col>
      <xdr:colOff>495299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18C32D-236C-46B7-8888-979A09D42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899159</xdr:colOff>
      <xdr:row>4</xdr:row>
      <xdr:rowOff>0</xdr:rowOff>
    </xdr:from>
    <xdr:to>
      <xdr:col>22</xdr:col>
      <xdr:colOff>419100</xdr:colOff>
      <xdr:row>28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7B168E-E282-4307-BC54-88B428B2E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1363981</xdr:colOff>
      <xdr:row>62</xdr:row>
      <xdr:rowOff>160972</xdr:rowOff>
    </xdr:from>
    <xdr:to>
      <xdr:col>12</xdr:col>
      <xdr:colOff>419101</xdr:colOff>
      <xdr:row>83</xdr:row>
      <xdr:rowOff>49530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571DBD-4135-416E-ABD6-A899BADAA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ukb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C3864"/>
      </a:accent1>
      <a:accent2>
        <a:srgbClr val="8C103D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37"/>
  <sheetViews>
    <sheetView topLeftCell="A18" zoomScale="80" zoomScaleNormal="80" workbookViewId="0">
      <selection activeCell="F20" sqref="F20"/>
    </sheetView>
  </sheetViews>
  <sheetFormatPr defaultColWidth="14.42578125" defaultRowHeight="15" customHeight="1" outlineLevelCol="1" x14ac:dyDescent="0.25"/>
  <cols>
    <col min="1" max="1" width="1.140625" customWidth="1"/>
    <col min="2" max="2" width="40.28515625" customWidth="1"/>
    <col min="3" max="3" width="1.140625" customWidth="1"/>
    <col min="4" max="4" width="17.7109375" customWidth="1" outlineLevel="1"/>
    <col min="5" max="8" width="11" customWidth="1" outlineLevel="1"/>
    <col min="9" max="9" width="13.28515625" customWidth="1" outlineLevel="1"/>
    <col min="10" max="10" width="12.140625" customWidth="1" outlineLevel="1"/>
    <col min="11" max="15" width="11" customWidth="1" outlineLevel="1"/>
    <col min="16" max="16" width="11" customWidth="1" outlineLevel="1" collapsed="1"/>
    <col min="17" max="27" width="11" customWidth="1" outlineLevel="1"/>
    <col min="28" max="38" width="11" bestFit="1" customWidth="1"/>
    <col min="39" max="39" width="13.140625" bestFit="1" customWidth="1"/>
    <col min="40" max="49" width="11" bestFit="1" customWidth="1"/>
    <col min="50" max="50" width="9.140625" bestFit="1" customWidth="1"/>
    <col min="51" max="51" width="8.85546875" bestFit="1" customWidth="1"/>
    <col min="52" max="52" width="8.28515625" bestFit="1" customWidth="1"/>
    <col min="53" max="53" width="8.7109375" bestFit="1" customWidth="1"/>
    <col min="54" max="54" width="9.28515625" bestFit="1" customWidth="1"/>
    <col min="55" max="55" width="8.7109375" bestFit="1" customWidth="1"/>
    <col min="56" max="56" width="9.5703125" bestFit="1" customWidth="1"/>
    <col min="57" max="57" width="8.42578125" bestFit="1" customWidth="1"/>
    <col min="58" max="58" width="7.7109375" bestFit="1" customWidth="1"/>
    <col min="59" max="59" width="9" bestFit="1" customWidth="1"/>
    <col min="60" max="60" width="8.7109375" bestFit="1" customWidth="1"/>
    <col min="61" max="61" width="8.5703125" bestFit="1" customWidth="1"/>
    <col min="62" max="62" width="9.140625" bestFit="1" customWidth="1"/>
    <col min="63" max="63" width="8.85546875" bestFit="1" customWidth="1"/>
    <col min="64" max="64" width="8.28515625" bestFit="1" customWidth="1"/>
    <col min="65" max="65" width="8.7109375" bestFit="1" customWidth="1"/>
    <col min="66" max="66" width="9.28515625" bestFit="1" customWidth="1"/>
    <col min="67" max="67" width="8.7109375" bestFit="1" customWidth="1"/>
    <col min="68" max="68" width="9.5703125" bestFit="1" customWidth="1"/>
    <col min="69" max="69" width="8.42578125" bestFit="1" customWidth="1"/>
    <col min="70" max="70" width="7.7109375" bestFit="1" customWidth="1"/>
    <col min="71" max="71" width="9" bestFit="1" customWidth="1"/>
    <col min="72" max="72" width="8.7109375" bestFit="1" customWidth="1"/>
    <col min="73" max="73" width="8.5703125" bestFit="1" customWidth="1"/>
    <col min="74" max="74" width="9.140625" bestFit="1" customWidth="1"/>
    <col min="75" max="75" width="8.85546875" bestFit="1" customWidth="1"/>
    <col min="76" max="76" width="8.28515625" bestFit="1" customWidth="1"/>
    <col min="77" max="77" width="8.7109375" bestFit="1" customWidth="1"/>
    <col min="78" max="78" width="9.28515625" bestFit="1" customWidth="1"/>
    <col min="79" max="79" width="8.7109375" bestFit="1" customWidth="1"/>
    <col min="80" max="80" width="9.5703125" bestFit="1" customWidth="1"/>
    <col min="81" max="81" width="8.42578125" bestFit="1" customWidth="1"/>
    <col min="82" max="82" width="7.7109375" bestFit="1" customWidth="1"/>
    <col min="83" max="83" width="9" bestFit="1" customWidth="1"/>
    <col min="84" max="84" width="8.7109375" bestFit="1" customWidth="1"/>
    <col min="85" max="85" width="8.5703125" bestFit="1" customWidth="1"/>
    <col min="86" max="86" width="9.140625" bestFit="1" customWidth="1"/>
    <col min="87" max="91" width="8.85546875" bestFit="1" customWidth="1"/>
    <col min="92" max="92" width="9.85546875" customWidth="1"/>
    <col min="93" max="101" width="8.85546875" bestFit="1" customWidth="1"/>
    <col min="102" max="111" width="9.28515625" bestFit="1" customWidth="1"/>
  </cols>
  <sheetData>
    <row r="1" spans="1:114" ht="63.75" customHeight="1" x14ac:dyDescent="0.25">
      <c r="B1" s="75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</row>
    <row r="2" spans="1:114" ht="12" hidden="1" customHeight="1" x14ac:dyDescent="0.35">
      <c r="B2" s="80" t="s">
        <v>1</v>
      </c>
      <c r="C2" s="81"/>
      <c r="D2" s="81"/>
      <c r="E2" s="82"/>
      <c r="F2" s="83">
        <v>43100</v>
      </c>
      <c r="G2" s="81"/>
      <c r="H2" s="81"/>
      <c r="I2" s="82"/>
      <c r="J2" s="1"/>
      <c r="K2" s="1"/>
      <c r="L2" s="1"/>
      <c r="M2" s="1"/>
      <c r="N2" s="1"/>
      <c r="O2" s="1"/>
      <c r="P2" s="1"/>
      <c r="Q2" s="1"/>
      <c r="R2" s="2"/>
      <c r="S2" s="3"/>
      <c r="T2" s="4"/>
    </row>
    <row r="3" spans="1:114" ht="20.25" customHeight="1" x14ac:dyDescent="0.3">
      <c r="A3" s="25"/>
      <c r="B3" s="5"/>
      <c r="C3" s="6"/>
      <c r="D3" s="33">
        <f>YEAR(D5)</f>
        <v>2014</v>
      </c>
      <c r="E3" s="33">
        <f t="shared" ref="E3:BP3" si="0">YEAR(E5)</f>
        <v>2014</v>
      </c>
      <c r="F3" s="33">
        <f t="shared" si="0"/>
        <v>2014</v>
      </c>
      <c r="G3" s="33">
        <f t="shared" si="0"/>
        <v>2014</v>
      </c>
      <c r="H3" s="33">
        <f t="shared" si="0"/>
        <v>2014</v>
      </c>
      <c r="I3" s="33">
        <f t="shared" si="0"/>
        <v>2014</v>
      </c>
      <c r="J3" s="33">
        <f t="shared" si="0"/>
        <v>2014</v>
      </c>
      <c r="K3" s="33">
        <f t="shared" si="0"/>
        <v>2014</v>
      </c>
      <c r="L3" s="33">
        <f t="shared" si="0"/>
        <v>2014</v>
      </c>
      <c r="M3" s="33">
        <f t="shared" si="0"/>
        <v>2014</v>
      </c>
      <c r="N3" s="33">
        <f t="shared" si="0"/>
        <v>2014</v>
      </c>
      <c r="O3" s="33">
        <f t="shared" si="0"/>
        <v>2014</v>
      </c>
      <c r="P3" s="33">
        <f t="shared" si="0"/>
        <v>2015</v>
      </c>
      <c r="Q3" s="33">
        <f t="shared" si="0"/>
        <v>2015</v>
      </c>
      <c r="R3" s="33">
        <f t="shared" si="0"/>
        <v>2015</v>
      </c>
      <c r="S3" s="33">
        <f t="shared" si="0"/>
        <v>2015</v>
      </c>
      <c r="T3" s="33">
        <f t="shared" si="0"/>
        <v>2015</v>
      </c>
      <c r="U3" s="33">
        <f t="shared" si="0"/>
        <v>2015</v>
      </c>
      <c r="V3" s="33">
        <f t="shared" si="0"/>
        <v>2015</v>
      </c>
      <c r="W3" s="33">
        <f t="shared" si="0"/>
        <v>2015</v>
      </c>
      <c r="X3" s="33">
        <f t="shared" si="0"/>
        <v>2015</v>
      </c>
      <c r="Y3" s="33">
        <f t="shared" si="0"/>
        <v>2015</v>
      </c>
      <c r="Z3" s="33">
        <f t="shared" si="0"/>
        <v>2015</v>
      </c>
      <c r="AA3" s="33">
        <f t="shared" si="0"/>
        <v>2015</v>
      </c>
      <c r="AB3" s="33">
        <f t="shared" si="0"/>
        <v>2016</v>
      </c>
      <c r="AC3" s="33">
        <f t="shared" si="0"/>
        <v>2016</v>
      </c>
      <c r="AD3" s="33">
        <f t="shared" si="0"/>
        <v>2016</v>
      </c>
      <c r="AE3" s="33">
        <f t="shared" si="0"/>
        <v>2016</v>
      </c>
      <c r="AF3" s="33">
        <f t="shared" si="0"/>
        <v>2016</v>
      </c>
      <c r="AG3" s="33">
        <f t="shared" si="0"/>
        <v>2016</v>
      </c>
      <c r="AH3" s="33">
        <f t="shared" si="0"/>
        <v>2016</v>
      </c>
      <c r="AI3" s="33">
        <f t="shared" si="0"/>
        <v>2016</v>
      </c>
      <c r="AJ3" s="33">
        <f t="shared" si="0"/>
        <v>2016</v>
      </c>
      <c r="AK3" s="33">
        <f t="shared" si="0"/>
        <v>2016</v>
      </c>
      <c r="AL3" s="33">
        <f t="shared" si="0"/>
        <v>2016</v>
      </c>
      <c r="AM3" s="33">
        <f t="shared" si="0"/>
        <v>2016</v>
      </c>
      <c r="AN3" s="33">
        <f t="shared" si="0"/>
        <v>2017</v>
      </c>
      <c r="AO3" s="33">
        <f t="shared" si="0"/>
        <v>2017</v>
      </c>
      <c r="AP3" s="33">
        <f t="shared" si="0"/>
        <v>2017</v>
      </c>
      <c r="AQ3" s="33">
        <f t="shared" si="0"/>
        <v>2017</v>
      </c>
      <c r="AR3" s="33">
        <f t="shared" si="0"/>
        <v>2017</v>
      </c>
      <c r="AS3" s="33">
        <f t="shared" si="0"/>
        <v>2017</v>
      </c>
      <c r="AT3" s="33">
        <f t="shared" si="0"/>
        <v>2017</v>
      </c>
      <c r="AU3" s="33">
        <f t="shared" si="0"/>
        <v>2017</v>
      </c>
      <c r="AV3" s="33">
        <f t="shared" si="0"/>
        <v>2017</v>
      </c>
      <c r="AW3" s="33">
        <f t="shared" si="0"/>
        <v>2017</v>
      </c>
      <c r="AX3" s="33">
        <f t="shared" si="0"/>
        <v>2017</v>
      </c>
      <c r="AY3" s="33">
        <f t="shared" si="0"/>
        <v>2017</v>
      </c>
      <c r="AZ3" s="33">
        <f t="shared" si="0"/>
        <v>2018</v>
      </c>
      <c r="BA3" s="33">
        <f t="shared" si="0"/>
        <v>2018</v>
      </c>
      <c r="BB3" s="33">
        <f t="shared" si="0"/>
        <v>2018</v>
      </c>
      <c r="BC3" s="33">
        <f t="shared" si="0"/>
        <v>2018</v>
      </c>
      <c r="BD3" s="33">
        <f t="shared" si="0"/>
        <v>2018</v>
      </c>
      <c r="BE3" s="33">
        <f t="shared" si="0"/>
        <v>2018</v>
      </c>
      <c r="BF3" s="33">
        <f t="shared" si="0"/>
        <v>2018</v>
      </c>
      <c r="BG3" s="33">
        <f t="shared" si="0"/>
        <v>2018</v>
      </c>
      <c r="BH3" s="33">
        <f t="shared" si="0"/>
        <v>2018</v>
      </c>
      <c r="BI3" s="33">
        <f t="shared" si="0"/>
        <v>2018</v>
      </c>
      <c r="BJ3" s="33">
        <f t="shared" si="0"/>
        <v>2018</v>
      </c>
      <c r="BK3" s="33">
        <f t="shared" si="0"/>
        <v>2018</v>
      </c>
      <c r="BL3" s="33">
        <f t="shared" si="0"/>
        <v>2019</v>
      </c>
      <c r="BM3" s="33">
        <f t="shared" si="0"/>
        <v>2019</v>
      </c>
      <c r="BN3" s="33">
        <f t="shared" si="0"/>
        <v>2019</v>
      </c>
      <c r="BO3" s="33">
        <f t="shared" si="0"/>
        <v>2019</v>
      </c>
      <c r="BP3" s="33">
        <f t="shared" si="0"/>
        <v>2019</v>
      </c>
      <c r="BQ3" s="33">
        <f t="shared" ref="BQ3:CI3" si="1">YEAR(BQ5)</f>
        <v>2019</v>
      </c>
      <c r="BR3" s="33">
        <f t="shared" si="1"/>
        <v>2019</v>
      </c>
      <c r="BS3" s="33">
        <f t="shared" si="1"/>
        <v>2019</v>
      </c>
      <c r="BT3" s="33">
        <f t="shared" si="1"/>
        <v>2019</v>
      </c>
      <c r="BU3" s="33">
        <f t="shared" si="1"/>
        <v>2019</v>
      </c>
      <c r="BV3" s="33">
        <f t="shared" si="1"/>
        <v>2019</v>
      </c>
      <c r="BW3" s="33">
        <f t="shared" si="1"/>
        <v>2019</v>
      </c>
      <c r="BX3" s="33">
        <f t="shared" si="1"/>
        <v>2020</v>
      </c>
      <c r="BY3" s="33">
        <f t="shared" si="1"/>
        <v>2020</v>
      </c>
      <c r="BZ3" s="33">
        <f t="shared" si="1"/>
        <v>2020</v>
      </c>
      <c r="CA3" s="33">
        <f t="shared" si="1"/>
        <v>2020</v>
      </c>
      <c r="CB3" s="33">
        <f t="shared" si="1"/>
        <v>2020</v>
      </c>
      <c r="CC3" s="33">
        <f t="shared" si="1"/>
        <v>2020</v>
      </c>
      <c r="CD3" s="33">
        <f t="shared" si="1"/>
        <v>2020</v>
      </c>
      <c r="CE3" s="33">
        <f t="shared" si="1"/>
        <v>2020</v>
      </c>
      <c r="CF3" s="33">
        <f t="shared" si="1"/>
        <v>2020</v>
      </c>
      <c r="CG3" s="33">
        <f t="shared" si="1"/>
        <v>2020</v>
      </c>
      <c r="CH3" s="33">
        <f t="shared" si="1"/>
        <v>2020</v>
      </c>
      <c r="CI3" s="33">
        <f t="shared" si="1"/>
        <v>2020</v>
      </c>
      <c r="CJ3" s="33">
        <f t="shared" ref="CJ3:CX3" si="2">YEAR(CJ5)</f>
        <v>2021</v>
      </c>
      <c r="CK3" s="33">
        <f t="shared" si="2"/>
        <v>2021</v>
      </c>
      <c r="CL3" s="33">
        <f t="shared" si="2"/>
        <v>2021</v>
      </c>
      <c r="CM3" s="33">
        <f t="shared" si="2"/>
        <v>2021</v>
      </c>
      <c r="CN3" s="33">
        <f t="shared" si="2"/>
        <v>2021</v>
      </c>
      <c r="CO3" s="33">
        <f t="shared" si="2"/>
        <v>2021</v>
      </c>
      <c r="CP3" s="33">
        <f t="shared" si="2"/>
        <v>2021</v>
      </c>
      <c r="CQ3" s="33">
        <f t="shared" si="2"/>
        <v>2021</v>
      </c>
      <c r="CR3" s="33">
        <f t="shared" si="2"/>
        <v>2021</v>
      </c>
      <c r="CS3" s="33">
        <f t="shared" si="2"/>
        <v>2021</v>
      </c>
      <c r="CT3" s="33">
        <f t="shared" si="2"/>
        <v>2021</v>
      </c>
      <c r="CU3" s="33">
        <f t="shared" si="2"/>
        <v>2021</v>
      </c>
      <c r="CV3" s="33">
        <f t="shared" si="2"/>
        <v>2022</v>
      </c>
      <c r="CW3" s="33">
        <f t="shared" si="2"/>
        <v>2022</v>
      </c>
      <c r="CX3" s="33">
        <f t="shared" si="2"/>
        <v>2022</v>
      </c>
      <c r="CY3" s="33">
        <f t="shared" ref="CY3:DD3" si="3">YEAR(CY5)</f>
        <v>2022</v>
      </c>
      <c r="CZ3" s="33">
        <f t="shared" si="3"/>
        <v>2022</v>
      </c>
      <c r="DA3" s="33">
        <f t="shared" si="3"/>
        <v>2022</v>
      </c>
      <c r="DB3" s="33">
        <f t="shared" si="3"/>
        <v>2022</v>
      </c>
      <c r="DC3" s="33">
        <f t="shared" si="3"/>
        <v>2022</v>
      </c>
      <c r="DD3" s="33">
        <f t="shared" si="3"/>
        <v>2022</v>
      </c>
      <c r="DE3" s="33">
        <f t="shared" ref="DE3:DG3" si="4">YEAR(DE5)</f>
        <v>2022</v>
      </c>
      <c r="DF3" s="33">
        <f t="shared" si="4"/>
        <v>2022</v>
      </c>
      <c r="DG3" s="33">
        <f t="shared" si="4"/>
        <v>2022</v>
      </c>
    </row>
    <row r="4" spans="1:114" ht="6.6" customHeight="1" x14ac:dyDescent="0.3">
      <c r="A4" s="28"/>
      <c r="B4" s="34"/>
      <c r="C4" s="4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</row>
    <row r="5" spans="1:114" ht="40.15" customHeight="1" x14ac:dyDescent="0.3">
      <c r="A5" s="29"/>
      <c r="B5" s="36" t="s">
        <v>2</v>
      </c>
      <c r="C5" s="43"/>
      <c r="D5" s="26">
        <v>41640</v>
      </c>
      <c r="E5" s="26">
        <v>41671</v>
      </c>
      <c r="F5" s="26">
        <v>41699</v>
      </c>
      <c r="G5" s="26">
        <v>41730</v>
      </c>
      <c r="H5" s="26">
        <v>41760</v>
      </c>
      <c r="I5" s="26">
        <v>41791</v>
      </c>
      <c r="J5" s="26">
        <v>41821</v>
      </c>
      <c r="K5" s="26">
        <v>41852</v>
      </c>
      <c r="L5" s="26">
        <v>41883</v>
      </c>
      <c r="M5" s="26">
        <v>41913</v>
      </c>
      <c r="N5" s="26">
        <v>41944</v>
      </c>
      <c r="O5" s="26">
        <v>41974</v>
      </c>
      <c r="P5" s="26">
        <v>42005</v>
      </c>
      <c r="Q5" s="26">
        <v>42036</v>
      </c>
      <c r="R5" s="26">
        <v>42064</v>
      </c>
      <c r="S5" s="26">
        <v>42095</v>
      </c>
      <c r="T5" s="26">
        <v>42125</v>
      </c>
      <c r="U5" s="26">
        <v>42156</v>
      </c>
      <c r="V5" s="26">
        <v>42186</v>
      </c>
      <c r="W5" s="26">
        <v>42217</v>
      </c>
      <c r="X5" s="26">
        <v>42248</v>
      </c>
      <c r="Y5" s="26">
        <v>42278</v>
      </c>
      <c r="Z5" s="26">
        <v>42309</v>
      </c>
      <c r="AA5" s="26">
        <v>42339</v>
      </c>
      <c r="AB5" s="26">
        <v>42370</v>
      </c>
      <c r="AC5" s="26">
        <v>42401</v>
      </c>
      <c r="AD5" s="26">
        <v>42430</v>
      </c>
      <c r="AE5" s="26">
        <v>42461</v>
      </c>
      <c r="AF5" s="26">
        <v>42491</v>
      </c>
      <c r="AG5" s="26">
        <v>42522</v>
      </c>
      <c r="AH5" s="26">
        <v>42552</v>
      </c>
      <c r="AI5" s="26">
        <v>42583</v>
      </c>
      <c r="AJ5" s="26">
        <v>42614</v>
      </c>
      <c r="AK5" s="26">
        <v>42644</v>
      </c>
      <c r="AL5" s="26">
        <v>42675</v>
      </c>
      <c r="AM5" s="26">
        <v>42705</v>
      </c>
      <c r="AN5" s="26">
        <v>42736</v>
      </c>
      <c r="AO5" s="26">
        <v>42767</v>
      </c>
      <c r="AP5" s="26">
        <v>42795</v>
      </c>
      <c r="AQ5" s="26">
        <v>42826</v>
      </c>
      <c r="AR5" s="26">
        <v>42856</v>
      </c>
      <c r="AS5" s="26">
        <v>42887</v>
      </c>
      <c r="AT5" s="26">
        <v>42917</v>
      </c>
      <c r="AU5" s="26">
        <v>42948</v>
      </c>
      <c r="AV5" s="26">
        <v>42979</v>
      </c>
      <c r="AW5" s="26">
        <v>43009</v>
      </c>
      <c r="AX5" s="26">
        <v>43040</v>
      </c>
      <c r="AY5" s="26">
        <v>43070</v>
      </c>
      <c r="AZ5" s="26">
        <v>43101</v>
      </c>
      <c r="BA5" s="26">
        <v>43132</v>
      </c>
      <c r="BB5" s="26">
        <v>43160</v>
      </c>
      <c r="BC5" s="26">
        <v>43191</v>
      </c>
      <c r="BD5" s="26">
        <v>43221</v>
      </c>
      <c r="BE5" s="26">
        <v>43252</v>
      </c>
      <c r="BF5" s="26">
        <v>43282</v>
      </c>
      <c r="BG5" s="26">
        <v>43313</v>
      </c>
      <c r="BH5" s="26">
        <v>43344</v>
      </c>
      <c r="BI5" s="26">
        <v>43374</v>
      </c>
      <c r="BJ5" s="26">
        <v>43405</v>
      </c>
      <c r="BK5" s="26">
        <v>43435</v>
      </c>
      <c r="BL5" s="26">
        <v>43466</v>
      </c>
      <c r="BM5" s="26">
        <v>43497</v>
      </c>
      <c r="BN5" s="26">
        <v>43525</v>
      </c>
      <c r="BO5" s="26">
        <v>43556</v>
      </c>
      <c r="BP5" s="26">
        <v>43586</v>
      </c>
      <c r="BQ5" s="26">
        <v>43617</v>
      </c>
      <c r="BR5" s="26">
        <v>43647</v>
      </c>
      <c r="BS5" s="26">
        <v>43678</v>
      </c>
      <c r="BT5" s="26">
        <v>43709</v>
      </c>
      <c r="BU5" s="26">
        <v>43739</v>
      </c>
      <c r="BV5" s="26">
        <v>43770</v>
      </c>
      <c r="BW5" s="26">
        <v>43800</v>
      </c>
      <c r="BX5" s="26">
        <v>43831</v>
      </c>
      <c r="BY5" s="26">
        <v>43862</v>
      </c>
      <c r="BZ5" s="26">
        <v>43891</v>
      </c>
      <c r="CA5" s="26">
        <v>43922</v>
      </c>
      <c r="CB5" s="26">
        <v>43952</v>
      </c>
      <c r="CC5" s="26">
        <v>43983</v>
      </c>
      <c r="CD5" s="26">
        <v>44013</v>
      </c>
      <c r="CE5" s="26">
        <v>44044</v>
      </c>
      <c r="CF5" s="26">
        <v>44075</v>
      </c>
      <c r="CG5" s="26">
        <v>44105</v>
      </c>
      <c r="CH5" s="26">
        <v>44136</v>
      </c>
      <c r="CI5" s="26">
        <v>44166</v>
      </c>
      <c r="CJ5" s="26">
        <v>44197</v>
      </c>
      <c r="CK5" s="26">
        <v>44228</v>
      </c>
      <c r="CL5" s="26">
        <v>44256</v>
      </c>
      <c r="CM5" s="26">
        <v>44287</v>
      </c>
      <c r="CN5" s="26">
        <v>44317</v>
      </c>
      <c r="CO5" s="26">
        <v>44348</v>
      </c>
      <c r="CP5" s="26">
        <v>44378</v>
      </c>
      <c r="CQ5" s="26">
        <v>44409</v>
      </c>
      <c r="CR5" s="26">
        <v>44440</v>
      </c>
      <c r="CS5" s="26">
        <v>44470</v>
      </c>
      <c r="CT5" s="26">
        <v>44501</v>
      </c>
      <c r="CU5" s="26">
        <v>44531</v>
      </c>
      <c r="CV5" s="26">
        <v>44562</v>
      </c>
      <c r="CW5" s="26">
        <v>44593</v>
      </c>
      <c r="CX5" s="26">
        <v>44621</v>
      </c>
      <c r="CY5" s="26">
        <v>44652</v>
      </c>
      <c r="CZ5" s="26">
        <v>44682</v>
      </c>
      <c r="DA5" s="26">
        <v>44713</v>
      </c>
      <c r="DB5" s="26">
        <v>44743</v>
      </c>
      <c r="DC5" s="26">
        <v>44774</v>
      </c>
      <c r="DD5" s="26">
        <v>44805</v>
      </c>
      <c r="DE5" s="26">
        <v>44835</v>
      </c>
      <c r="DF5" s="26">
        <v>44866</v>
      </c>
      <c r="DG5" s="26">
        <v>44896</v>
      </c>
      <c r="DJ5" s="74">
        <v>2015</v>
      </c>
    </row>
    <row r="6" spans="1:114" ht="18.75" x14ac:dyDescent="0.3">
      <c r="A6" s="30"/>
      <c r="B6" s="27" t="s">
        <v>3</v>
      </c>
      <c r="C6" s="30"/>
      <c r="D6" s="46">
        <v>33339</v>
      </c>
      <c r="E6" s="46">
        <v>98320</v>
      </c>
      <c r="F6" s="46">
        <v>97039</v>
      </c>
      <c r="G6" s="46">
        <v>83962</v>
      </c>
      <c r="H6" s="46">
        <v>60781</v>
      </c>
      <c r="I6" s="46">
        <v>32699</v>
      </c>
      <c r="J6" s="46">
        <v>6288</v>
      </c>
      <c r="K6" s="46">
        <v>91039</v>
      </c>
      <c r="L6" s="46">
        <v>3206</v>
      </c>
      <c r="M6" s="46">
        <v>19190</v>
      </c>
      <c r="N6" s="46">
        <v>96729</v>
      </c>
      <c r="O6" s="46">
        <v>36369</v>
      </c>
      <c r="P6" s="46">
        <v>131762</v>
      </c>
      <c r="Q6" s="46">
        <v>61080</v>
      </c>
      <c r="R6" s="46">
        <v>110097</v>
      </c>
      <c r="S6" s="46">
        <v>99339</v>
      </c>
      <c r="T6" s="46">
        <v>78910</v>
      </c>
      <c r="U6" s="46">
        <v>37811</v>
      </c>
      <c r="V6" s="46">
        <v>92979</v>
      </c>
      <c r="W6" s="46">
        <v>110138</v>
      </c>
      <c r="X6" s="46">
        <v>79303</v>
      </c>
      <c r="Y6" s="46">
        <v>109693</v>
      </c>
      <c r="Z6" s="46">
        <v>66038</v>
      </c>
      <c r="AA6" s="46">
        <v>55528</v>
      </c>
      <c r="AB6" s="46">
        <v>83503</v>
      </c>
      <c r="AC6" s="46">
        <v>101072</v>
      </c>
      <c r="AD6" s="46">
        <v>47671</v>
      </c>
      <c r="AE6" s="46">
        <v>63014</v>
      </c>
      <c r="AF6" s="46">
        <v>75086</v>
      </c>
      <c r="AG6" s="46">
        <v>114995</v>
      </c>
      <c r="AH6" s="46">
        <v>70771</v>
      </c>
      <c r="AI6" s="46">
        <v>112023</v>
      </c>
      <c r="AJ6" s="46">
        <v>64956</v>
      </c>
      <c r="AK6" s="46">
        <v>76993</v>
      </c>
      <c r="AL6" s="46">
        <v>158261</v>
      </c>
      <c r="AM6" s="46">
        <v>60764</v>
      </c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J6" s="74">
        <v>2016</v>
      </c>
    </row>
    <row r="7" spans="1:114" ht="18.75" x14ac:dyDescent="0.3">
      <c r="A7" s="30"/>
      <c r="B7" s="27" t="s">
        <v>4</v>
      </c>
      <c r="C7" s="30"/>
      <c r="D7" s="46">
        <v>30369</v>
      </c>
      <c r="E7" s="46">
        <v>36793</v>
      </c>
      <c r="F7" s="46">
        <v>17769</v>
      </c>
      <c r="G7" s="46">
        <v>13963</v>
      </c>
      <c r="H7" s="46">
        <v>27098</v>
      </c>
      <c r="I7" s="46">
        <v>79198</v>
      </c>
      <c r="J7" s="46">
        <v>19902</v>
      </c>
      <c r="K7" s="46">
        <v>27226</v>
      </c>
      <c r="L7" s="46">
        <v>9630</v>
      </c>
      <c r="M7" s="46">
        <v>93823</v>
      </c>
      <c r="N7" s="46">
        <v>30337</v>
      </c>
      <c r="O7" s="46">
        <v>9091</v>
      </c>
      <c r="P7" s="46">
        <v>72809</v>
      </c>
      <c r="Q7" s="46">
        <v>26399</v>
      </c>
      <c r="R7" s="46">
        <v>30707</v>
      </c>
      <c r="S7" s="46">
        <v>19326</v>
      </c>
      <c r="T7" s="46">
        <v>36989</v>
      </c>
      <c r="U7" s="46">
        <v>22898</v>
      </c>
      <c r="V7" s="46">
        <v>29308</v>
      </c>
      <c r="W7" s="46">
        <v>39891</v>
      </c>
      <c r="X7" s="46">
        <v>33527</v>
      </c>
      <c r="Y7" s="46">
        <v>33195</v>
      </c>
      <c r="Z7" s="46">
        <v>28577</v>
      </c>
      <c r="AA7" s="46">
        <v>26759</v>
      </c>
      <c r="AB7" s="46">
        <v>27259</v>
      </c>
      <c r="AC7" s="46">
        <v>19357</v>
      </c>
      <c r="AD7" s="46">
        <v>27344</v>
      </c>
      <c r="AE7" s="46">
        <v>32702</v>
      </c>
      <c r="AF7" s="46">
        <v>2825</v>
      </c>
      <c r="AG7" s="46">
        <v>1674</v>
      </c>
      <c r="AH7" s="46">
        <v>13010</v>
      </c>
      <c r="AI7" s="46">
        <v>13511</v>
      </c>
      <c r="AJ7" s="46">
        <v>69440</v>
      </c>
      <c r="AK7" s="46">
        <v>17599</v>
      </c>
      <c r="AL7" s="46">
        <v>55251</v>
      </c>
      <c r="AM7" s="46">
        <v>16475</v>
      </c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J7" s="74">
        <f>DJ6+1</f>
        <v>2017</v>
      </c>
    </row>
    <row r="8" spans="1:114" ht="18.75" x14ac:dyDescent="0.3">
      <c r="A8" s="30"/>
      <c r="B8" s="27" t="s">
        <v>5</v>
      </c>
      <c r="C8" s="30"/>
      <c r="D8" s="47">
        <f t="shared" ref="D8:AM8" si="5">D6-D7</f>
        <v>2970</v>
      </c>
      <c r="E8" s="47">
        <f t="shared" si="5"/>
        <v>61527</v>
      </c>
      <c r="F8" s="47">
        <f t="shared" si="5"/>
        <v>79270</v>
      </c>
      <c r="G8" s="47">
        <f t="shared" si="5"/>
        <v>69999</v>
      </c>
      <c r="H8" s="47">
        <f t="shared" si="5"/>
        <v>33683</v>
      </c>
      <c r="I8" s="47">
        <f t="shared" si="5"/>
        <v>-46499</v>
      </c>
      <c r="J8" s="47">
        <f t="shared" si="5"/>
        <v>-13614</v>
      </c>
      <c r="K8" s="47">
        <f t="shared" si="5"/>
        <v>63813</v>
      </c>
      <c r="L8" s="47">
        <f t="shared" si="5"/>
        <v>-6424</v>
      </c>
      <c r="M8" s="47">
        <f t="shared" si="5"/>
        <v>-74633</v>
      </c>
      <c r="N8" s="47">
        <f t="shared" si="5"/>
        <v>66392</v>
      </c>
      <c r="O8" s="47">
        <f t="shared" si="5"/>
        <v>27278</v>
      </c>
      <c r="P8" s="47">
        <f t="shared" si="5"/>
        <v>58953</v>
      </c>
      <c r="Q8" s="47">
        <f t="shared" si="5"/>
        <v>34681</v>
      </c>
      <c r="R8" s="47">
        <f t="shared" si="5"/>
        <v>79390</v>
      </c>
      <c r="S8" s="47">
        <f t="shared" si="5"/>
        <v>80013</v>
      </c>
      <c r="T8" s="47">
        <f t="shared" si="5"/>
        <v>41921</v>
      </c>
      <c r="U8" s="47">
        <f t="shared" si="5"/>
        <v>14913</v>
      </c>
      <c r="V8" s="47">
        <f t="shared" si="5"/>
        <v>63671</v>
      </c>
      <c r="W8" s="47">
        <f t="shared" si="5"/>
        <v>70247</v>
      </c>
      <c r="X8" s="47">
        <f t="shared" si="5"/>
        <v>45776</v>
      </c>
      <c r="Y8" s="47">
        <f t="shared" si="5"/>
        <v>76498</v>
      </c>
      <c r="Z8" s="47">
        <f t="shared" si="5"/>
        <v>37461</v>
      </c>
      <c r="AA8" s="47">
        <f t="shared" si="5"/>
        <v>28769</v>
      </c>
      <c r="AB8" s="47">
        <f t="shared" si="5"/>
        <v>56244</v>
      </c>
      <c r="AC8" s="47">
        <f t="shared" si="5"/>
        <v>81715</v>
      </c>
      <c r="AD8" s="47">
        <f t="shared" si="5"/>
        <v>20327</v>
      </c>
      <c r="AE8" s="47">
        <f t="shared" si="5"/>
        <v>30312</v>
      </c>
      <c r="AF8" s="47">
        <f t="shared" si="5"/>
        <v>72261</v>
      </c>
      <c r="AG8" s="47">
        <f t="shared" si="5"/>
        <v>113321</v>
      </c>
      <c r="AH8" s="47">
        <f t="shared" si="5"/>
        <v>57761</v>
      </c>
      <c r="AI8" s="47">
        <f t="shared" si="5"/>
        <v>98512</v>
      </c>
      <c r="AJ8" s="47">
        <f t="shared" si="5"/>
        <v>-4484</v>
      </c>
      <c r="AK8" s="47">
        <f t="shared" si="5"/>
        <v>59394</v>
      </c>
      <c r="AL8" s="47">
        <f t="shared" si="5"/>
        <v>103010</v>
      </c>
      <c r="AM8" s="47">
        <f t="shared" si="5"/>
        <v>44289</v>
      </c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J8" s="74">
        <f t="shared" ref="DJ8:DJ12" si="6">DJ7+1</f>
        <v>2018</v>
      </c>
    </row>
    <row r="9" spans="1:114" ht="18.75" x14ac:dyDescent="0.3">
      <c r="A9" s="31"/>
      <c r="B9" s="62" t="s">
        <v>6</v>
      </c>
      <c r="C9" s="31"/>
      <c r="D9" s="63">
        <f t="shared" ref="D9:AM9" si="7">D8/D6</f>
        <v>8.9084855574552327E-2</v>
      </c>
      <c r="E9" s="63">
        <f t="shared" si="7"/>
        <v>0.6257831570382425</v>
      </c>
      <c r="F9" s="63">
        <f t="shared" si="7"/>
        <v>0.81688805531796493</v>
      </c>
      <c r="G9" s="63">
        <f t="shared" si="7"/>
        <v>0.83369857792811031</v>
      </c>
      <c r="H9" s="63">
        <f t="shared" si="7"/>
        <v>0.5541698886165084</v>
      </c>
      <c r="I9" s="63">
        <f t="shared" si="7"/>
        <v>-1.4220312547784335</v>
      </c>
      <c r="J9" s="63">
        <f t="shared" si="7"/>
        <v>-2.1650763358778624</v>
      </c>
      <c r="K9" s="63">
        <f t="shared" si="7"/>
        <v>0.70094135480398512</v>
      </c>
      <c r="L9" s="63">
        <f t="shared" si="7"/>
        <v>-2.0037429819089208</v>
      </c>
      <c r="M9" s="63">
        <f t="shared" si="7"/>
        <v>-3.8891610213652945</v>
      </c>
      <c r="N9" s="63">
        <f t="shared" si="7"/>
        <v>0.68637120201800905</v>
      </c>
      <c r="O9" s="63">
        <f t="shared" si="7"/>
        <v>0.75003436993043526</v>
      </c>
      <c r="P9" s="63">
        <f t="shared" si="7"/>
        <v>0.4474203488107345</v>
      </c>
      <c r="Q9" s="63">
        <f t="shared" si="7"/>
        <v>0.56779633267845453</v>
      </c>
      <c r="R9" s="63">
        <f t="shared" si="7"/>
        <v>0.72109140121892512</v>
      </c>
      <c r="S9" s="63">
        <f t="shared" si="7"/>
        <v>0.80545405127895386</v>
      </c>
      <c r="T9" s="63">
        <f t="shared" si="7"/>
        <v>0.53125079204156633</v>
      </c>
      <c r="U9" s="63">
        <f t="shared" si="7"/>
        <v>0.39440903440797653</v>
      </c>
      <c r="V9" s="63">
        <f t="shared" si="7"/>
        <v>0.68478903838501171</v>
      </c>
      <c r="W9" s="63">
        <f t="shared" si="7"/>
        <v>0.6378089306143202</v>
      </c>
      <c r="X9" s="63">
        <f t="shared" si="7"/>
        <v>0.57722910860875376</v>
      </c>
      <c r="Y9" s="63">
        <f t="shared" si="7"/>
        <v>0.69738269534063246</v>
      </c>
      <c r="Z9" s="63">
        <f t="shared" si="7"/>
        <v>0.56726430237136194</v>
      </c>
      <c r="AA9" s="63">
        <f t="shared" si="7"/>
        <v>0.51809897709263797</v>
      </c>
      <c r="AB9" s="63">
        <f t="shared" si="7"/>
        <v>0.67355663868364013</v>
      </c>
      <c r="AC9" s="63">
        <f t="shared" si="7"/>
        <v>0.80848306157986383</v>
      </c>
      <c r="AD9" s="63">
        <f t="shared" si="7"/>
        <v>0.42640179564095571</v>
      </c>
      <c r="AE9" s="63">
        <f t="shared" si="7"/>
        <v>0.48103596026279877</v>
      </c>
      <c r="AF9" s="63">
        <f t="shared" si="7"/>
        <v>0.96237647497536161</v>
      </c>
      <c r="AG9" s="63">
        <f t="shared" si="7"/>
        <v>0.98544284534110183</v>
      </c>
      <c r="AH9" s="63">
        <f t="shared" si="7"/>
        <v>0.81616763928727865</v>
      </c>
      <c r="AI9" s="63">
        <f t="shared" si="7"/>
        <v>0.87939083938119855</v>
      </c>
      <c r="AJ9" s="63">
        <f t="shared" si="7"/>
        <v>-6.9031344294599423E-2</v>
      </c>
      <c r="AK9" s="63">
        <f t="shared" si="7"/>
        <v>0.77142077851233226</v>
      </c>
      <c r="AL9" s="63">
        <f t="shared" si="7"/>
        <v>0.65088682619217619</v>
      </c>
      <c r="AM9" s="63">
        <f t="shared" si="7"/>
        <v>0.72886906721084854</v>
      </c>
      <c r="AN9" s="63">
        <f t="shared" ref="AN9:CI9" si="8">IFERROR(AN8/AN6,0)</f>
        <v>0</v>
      </c>
      <c r="AO9" s="63">
        <f t="shared" si="8"/>
        <v>0</v>
      </c>
      <c r="AP9" s="63">
        <f t="shared" si="8"/>
        <v>0</v>
      </c>
      <c r="AQ9" s="63">
        <f t="shared" si="8"/>
        <v>0</v>
      </c>
      <c r="AR9" s="63">
        <f t="shared" si="8"/>
        <v>0</v>
      </c>
      <c r="AS9" s="63">
        <f t="shared" si="8"/>
        <v>0</v>
      </c>
      <c r="AT9" s="63">
        <f t="shared" si="8"/>
        <v>0</v>
      </c>
      <c r="AU9" s="63">
        <f t="shared" si="8"/>
        <v>0</v>
      </c>
      <c r="AV9" s="63">
        <f t="shared" si="8"/>
        <v>0</v>
      </c>
      <c r="AW9" s="63">
        <f t="shared" si="8"/>
        <v>0</v>
      </c>
      <c r="AX9" s="63">
        <f t="shared" si="8"/>
        <v>0</v>
      </c>
      <c r="AY9" s="63">
        <f t="shared" si="8"/>
        <v>0</v>
      </c>
      <c r="AZ9" s="63">
        <f t="shared" si="8"/>
        <v>0</v>
      </c>
      <c r="BA9" s="63">
        <f t="shared" si="8"/>
        <v>0</v>
      </c>
      <c r="BB9" s="63">
        <f t="shared" si="8"/>
        <v>0</v>
      </c>
      <c r="BC9" s="63">
        <f t="shared" si="8"/>
        <v>0</v>
      </c>
      <c r="BD9" s="63">
        <f t="shared" si="8"/>
        <v>0</v>
      </c>
      <c r="BE9" s="63">
        <f t="shared" si="8"/>
        <v>0</v>
      </c>
      <c r="BF9" s="63">
        <f t="shared" si="8"/>
        <v>0</v>
      </c>
      <c r="BG9" s="63">
        <f t="shared" si="8"/>
        <v>0</v>
      </c>
      <c r="BH9" s="63">
        <f t="shared" si="8"/>
        <v>0</v>
      </c>
      <c r="BI9" s="63">
        <f t="shared" si="8"/>
        <v>0</v>
      </c>
      <c r="BJ9" s="63">
        <f t="shared" si="8"/>
        <v>0</v>
      </c>
      <c r="BK9" s="63">
        <f t="shared" si="8"/>
        <v>0</v>
      </c>
      <c r="BL9" s="63">
        <f t="shared" si="8"/>
        <v>0</v>
      </c>
      <c r="BM9" s="63">
        <f t="shared" si="8"/>
        <v>0</v>
      </c>
      <c r="BN9" s="63">
        <f t="shared" si="8"/>
        <v>0</v>
      </c>
      <c r="BO9" s="63">
        <f t="shared" si="8"/>
        <v>0</v>
      </c>
      <c r="BP9" s="63">
        <f t="shared" si="8"/>
        <v>0</v>
      </c>
      <c r="BQ9" s="63">
        <f t="shared" si="8"/>
        <v>0</v>
      </c>
      <c r="BR9" s="63">
        <f t="shared" si="8"/>
        <v>0</v>
      </c>
      <c r="BS9" s="63">
        <f t="shared" si="8"/>
        <v>0</v>
      </c>
      <c r="BT9" s="63">
        <f t="shared" si="8"/>
        <v>0</v>
      </c>
      <c r="BU9" s="63">
        <f t="shared" si="8"/>
        <v>0</v>
      </c>
      <c r="BV9" s="63">
        <f t="shared" si="8"/>
        <v>0</v>
      </c>
      <c r="BW9" s="63">
        <f t="shared" si="8"/>
        <v>0</v>
      </c>
      <c r="BX9" s="63">
        <f t="shared" si="8"/>
        <v>0</v>
      </c>
      <c r="BY9" s="63">
        <f t="shared" si="8"/>
        <v>0</v>
      </c>
      <c r="BZ9" s="63">
        <f t="shared" si="8"/>
        <v>0</v>
      </c>
      <c r="CA9" s="63">
        <f t="shared" si="8"/>
        <v>0</v>
      </c>
      <c r="CB9" s="63">
        <f t="shared" si="8"/>
        <v>0</v>
      </c>
      <c r="CC9" s="63">
        <f t="shared" si="8"/>
        <v>0</v>
      </c>
      <c r="CD9" s="63">
        <f t="shared" si="8"/>
        <v>0</v>
      </c>
      <c r="CE9" s="63">
        <f t="shared" si="8"/>
        <v>0</v>
      </c>
      <c r="CF9" s="63">
        <f t="shared" si="8"/>
        <v>0</v>
      </c>
      <c r="CG9" s="63">
        <f t="shared" si="8"/>
        <v>0</v>
      </c>
      <c r="CH9" s="63">
        <f t="shared" si="8"/>
        <v>0</v>
      </c>
      <c r="CI9" s="63">
        <f t="shared" si="8"/>
        <v>0</v>
      </c>
      <c r="CJ9" s="63">
        <f t="shared" ref="CJ9:CX9" si="9">IFERROR(CJ8/CJ6,0)</f>
        <v>0</v>
      </c>
      <c r="CK9" s="63">
        <f t="shared" si="9"/>
        <v>0</v>
      </c>
      <c r="CL9" s="63">
        <f t="shared" si="9"/>
        <v>0</v>
      </c>
      <c r="CM9" s="63">
        <f t="shared" si="9"/>
        <v>0</v>
      </c>
      <c r="CN9" s="63">
        <f t="shared" si="9"/>
        <v>0</v>
      </c>
      <c r="CO9" s="63">
        <f t="shared" si="9"/>
        <v>0</v>
      </c>
      <c r="CP9" s="63">
        <f t="shared" si="9"/>
        <v>0</v>
      </c>
      <c r="CQ9" s="63">
        <f t="shared" si="9"/>
        <v>0</v>
      </c>
      <c r="CR9" s="63">
        <f t="shared" si="9"/>
        <v>0</v>
      </c>
      <c r="CS9" s="63">
        <f t="shared" si="9"/>
        <v>0</v>
      </c>
      <c r="CT9" s="63">
        <f t="shared" si="9"/>
        <v>0</v>
      </c>
      <c r="CU9" s="63">
        <f t="shared" si="9"/>
        <v>0</v>
      </c>
      <c r="CV9" s="63">
        <f t="shared" si="9"/>
        <v>0</v>
      </c>
      <c r="CW9" s="63">
        <f t="shared" si="9"/>
        <v>0</v>
      </c>
      <c r="CX9" s="63">
        <f t="shared" si="9"/>
        <v>0</v>
      </c>
      <c r="CY9" s="63">
        <f t="shared" ref="CY9:DD9" si="10">IFERROR(CY8/CY6,0)</f>
        <v>0</v>
      </c>
      <c r="CZ9" s="63">
        <f t="shared" si="10"/>
        <v>0</v>
      </c>
      <c r="DA9" s="63">
        <f t="shared" si="10"/>
        <v>0</v>
      </c>
      <c r="DB9" s="63">
        <f t="shared" si="10"/>
        <v>0</v>
      </c>
      <c r="DC9" s="63">
        <f t="shared" si="10"/>
        <v>0</v>
      </c>
      <c r="DD9" s="63">
        <f t="shared" si="10"/>
        <v>0</v>
      </c>
      <c r="DE9" s="63">
        <f t="shared" ref="DE9:DG9" si="11">IFERROR(DE8/DE6,0)</f>
        <v>0</v>
      </c>
      <c r="DF9" s="63">
        <f t="shared" si="11"/>
        <v>0</v>
      </c>
      <c r="DG9" s="63">
        <f t="shared" si="11"/>
        <v>0</v>
      </c>
      <c r="DJ9" s="74">
        <f t="shared" si="6"/>
        <v>2019</v>
      </c>
    </row>
    <row r="10" spans="1:114" ht="18.75" x14ac:dyDescent="0.3">
      <c r="A10" s="30"/>
      <c r="B10" s="27" t="s">
        <v>7</v>
      </c>
      <c r="C10" s="30"/>
      <c r="D10" s="46">
        <v>17106</v>
      </c>
      <c r="E10" s="46">
        <v>20560</v>
      </c>
      <c r="F10" s="46">
        <v>20230</v>
      </c>
      <c r="G10" s="46">
        <v>18838</v>
      </c>
      <c r="H10" s="46">
        <v>20260</v>
      </c>
      <c r="I10" s="46">
        <v>23138</v>
      </c>
      <c r="J10" s="46">
        <v>23839</v>
      </c>
      <c r="K10" s="46">
        <v>23093</v>
      </c>
      <c r="L10" s="46">
        <v>26215</v>
      </c>
      <c r="M10" s="46">
        <v>32786</v>
      </c>
      <c r="N10" s="46">
        <v>30013</v>
      </c>
      <c r="O10" s="46">
        <v>33126</v>
      </c>
      <c r="P10" s="46">
        <v>33802</v>
      </c>
      <c r="Q10" s="46">
        <v>31388</v>
      </c>
      <c r="R10" s="46">
        <v>50630</v>
      </c>
      <c r="S10" s="46">
        <v>36131</v>
      </c>
      <c r="T10" s="46">
        <v>30883</v>
      </c>
      <c r="U10" s="46">
        <v>51508</v>
      </c>
      <c r="V10" s="46">
        <v>51628</v>
      </c>
      <c r="W10" s="46">
        <v>36956</v>
      </c>
      <c r="X10" s="46">
        <v>50910</v>
      </c>
      <c r="Y10" s="46">
        <v>53585</v>
      </c>
      <c r="Z10" s="46">
        <v>38223</v>
      </c>
      <c r="AA10" s="46">
        <v>32805</v>
      </c>
      <c r="AB10" s="46">
        <v>56563</v>
      </c>
      <c r="AC10" s="46">
        <v>51056</v>
      </c>
      <c r="AD10" s="46">
        <v>52638</v>
      </c>
      <c r="AE10" s="46">
        <v>38381</v>
      </c>
      <c r="AF10" s="46">
        <v>54763</v>
      </c>
      <c r="AG10" s="46">
        <v>46893</v>
      </c>
      <c r="AH10" s="46">
        <v>44958</v>
      </c>
      <c r="AI10" s="46">
        <v>41815</v>
      </c>
      <c r="AJ10" s="46">
        <v>53597</v>
      </c>
      <c r="AK10" s="46">
        <v>68914</v>
      </c>
      <c r="AL10" s="46">
        <v>49766</v>
      </c>
      <c r="AM10" s="46">
        <v>46627</v>
      </c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J10" s="74">
        <f t="shared" si="6"/>
        <v>2020</v>
      </c>
    </row>
    <row r="11" spans="1:114" ht="18.75" x14ac:dyDescent="0.3">
      <c r="A11" s="30"/>
      <c r="B11" s="62" t="s">
        <v>8</v>
      </c>
      <c r="C11" s="30"/>
      <c r="D11" s="64">
        <f t="shared" ref="D11:AI11" si="12">D8-D10</f>
        <v>-14136</v>
      </c>
      <c r="E11" s="64">
        <f t="shared" si="12"/>
        <v>40967</v>
      </c>
      <c r="F11" s="64">
        <f t="shared" si="12"/>
        <v>59040</v>
      </c>
      <c r="G11" s="64">
        <f t="shared" si="12"/>
        <v>51161</v>
      </c>
      <c r="H11" s="64">
        <f t="shared" si="12"/>
        <v>13423</v>
      </c>
      <c r="I11" s="64">
        <f t="shared" si="12"/>
        <v>-69637</v>
      </c>
      <c r="J11" s="64">
        <f t="shared" si="12"/>
        <v>-37453</v>
      </c>
      <c r="K11" s="64">
        <f t="shared" si="12"/>
        <v>40720</v>
      </c>
      <c r="L11" s="64">
        <f t="shared" si="12"/>
        <v>-32639</v>
      </c>
      <c r="M11" s="64">
        <f t="shared" si="12"/>
        <v>-107419</v>
      </c>
      <c r="N11" s="64">
        <f t="shared" si="12"/>
        <v>36379</v>
      </c>
      <c r="O11" s="64">
        <f t="shared" si="12"/>
        <v>-5848</v>
      </c>
      <c r="P11" s="64">
        <f t="shared" si="12"/>
        <v>25151</v>
      </c>
      <c r="Q11" s="64">
        <f t="shared" si="12"/>
        <v>3293</v>
      </c>
      <c r="R11" s="64">
        <f t="shared" si="12"/>
        <v>28760</v>
      </c>
      <c r="S11" s="64">
        <f t="shared" si="12"/>
        <v>43882</v>
      </c>
      <c r="T11" s="64">
        <f t="shared" si="12"/>
        <v>11038</v>
      </c>
      <c r="U11" s="64">
        <f t="shared" si="12"/>
        <v>-36595</v>
      </c>
      <c r="V11" s="64">
        <f t="shared" si="12"/>
        <v>12043</v>
      </c>
      <c r="W11" s="64">
        <f t="shared" si="12"/>
        <v>33291</v>
      </c>
      <c r="X11" s="64">
        <f t="shared" si="12"/>
        <v>-5134</v>
      </c>
      <c r="Y11" s="64">
        <f t="shared" si="12"/>
        <v>22913</v>
      </c>
      <c r="Z11" s="64">
        <f t="shared" si="12"/>
        <v>-762</v>
      </c>
      <c r="AA11" s="64">
        <f t="shared" si="12"/>
        <v>-4036</v>
      </c>
      <c r="AB11" s="64">
        <f t="shared" si="12"/>
        <v>-319</v>
      </c>
      <c r="AC11" s="64">
        <f t="shared" si="12"/>
        <v>30659</v>
      </c>
      <c r="AD11" s="64">
        <f t="shared" si="12"/>
        <v>-32311</v>
      </c>
      <c r="AE11" s="64">
        <f t="shared" si="12"/>
        <v>-8069</v>
      </c>
      <c r="AF11" s="64">
        <f t="shared" si="12"/>
        <v>17498</v>
      </c>
      <c r="AG11" s="64">
        <f t="shared" si="12"/>
        <v>66428</v>
      </c>
      <c r="AH11" s="64">
        <f t="shared" si="12"/>
        <v>12803</v>
      </c>
      <c r="AI11" s="64">
        <f t="shared" si="12"/>
        <v>56697</v>
      </c>
      <c r="AJ11" s="64">
        <f t="shared" ref="AJ11:BO11" si="13">AJ8-AJ10</f>
        <v>-58081</v>
      </c>
      <c r="AK11" s="64">
        <f t="shared" si="13"/>
        <v>-9520</v>
      </c>
      <c r="AL11" s="64">
        <f t="shared" si="13"/>
        <v>53244</v>
      </c>
      <c r="AM11" s="64">
        <f t="shared" si="13"/>
        <v>-2338</v>
      </c>
      <c r="AN11" s="64">
        <f t="shared" si="13"/>
        <v>0</v>
      </c>
      <c r="AO11" s="64">
        <f t="shared" si="13"/>
        <v>0</v>
      </c>
      <c r="AP11" s="64">
        <f t="shared" si="13"/>
        <v>0</v>
      </c>
      <c r="AQ11" s="64">
        <f t="shared" si="13"/>
        <v>0</v>
      </c>
      <c r="AR11" s="64">
        <f t="shared" si="13"/>
        <v>0</v>
      </c>
      <c r="AS11" s="64">
        <f t="shared" si="13"/>
        <v>0</v>
      </c>
      <c r="AT11" s="64">
        <f t="shared" si="13"/>
        <v>0</v>
      </c>
      <c r="AU11" s="64">
        <f t="shared" si="13"/>
        <v>0</v>
      </c>
      <c r="AV11" s="64">
        <f t="shared" si="13"/>
        <v>0</v>
      </c>
      <c r="AW11" s="64">
        <f t="shared" si="13"/>
        <v>0</v>
      </c>
      <c r="AX11" s="64">
        <f t="shared" si="13"/>
        <v>0</v>
      </c>
      <c r="AY11" s="64">
        <f t="shared" si="13"/>
        <v>0</v>
      </c>
      <c r="AZ11" s="64">
        <f t="shared" si="13"/>
        <v>0</v>
      </c>
      <c r="BA11" s="64">
        <f t="shared" si="13"/>
        <v>0</v>
      </c>
      <c r="BB11" s="64">
        <f t="shared" si="13"/>
        <v>0</v>
      </c>
      <c r="BC11" s="64">
        <f t="shared" si="13"/>
        <v>0</v>
      </c>
      <c r="BD11" s="64">
        <f t="shared" si="13"/>
        <v>0</v>
      </c>
      <c r="BE11" s="64">
        <f t="shared" si="13"/>
        <v>0</v>
      </c>
      <c r="BF11" s="64">
        <f t="shared" si="13"/>
        <v>0</v>
      </c>
      <c r="BG11" s="64">
        <f t="shared" si="13"/>
        <v>0</v>
      </c>
      <c r="BH11" s="64">
        <f t="shared" si="13"/>
        <v>0</v>
      </c>
      <c r="BI11" s="64">
        <f t="shared" si="13"/>
        <v>0</v>
      </c>
      <c r="BJ11" s="64">
        <f t="shared" si="13"/>
        <v>0</v>
      </c>
      <c r="BK11" s="64">
        <f t="shared" si="13"/>
        <v>0</v>
      </c>
      <c r="BL11" s="64">
        <f t="shared" si="13"/>
        <v>0</v>
      </c>
      <c r="BM11" s="64">
        <f t="shared" si="13"/>
        <v>0</v>
      </c>
      <c r="BN11" s="64">
        <f t="shared" si="13"/>
        <v>0</v>
      </c>
      <c r="BO11" s="64">
        <f t="shared" si="13"/>
        <v>0</v>
      </c>
      <c r="BP11" s="64">
        <f t="shared" ref="BP11:CI11" si="14">BP8-BP10</f>
        <v>0</v>
      </c>
      <c r="BQ11" s="64">
        <f t="shared" si="14"/>
        <v>0</v>
      </c>
      <c r="BR11" s="64">
        <f t="shared" si="14"/>
        <v>0</v>
      </c>
      <c r="BS11" s="64">
        <f t="shared" si="14"/>
        <v>0</v>
      </c>
      <c r="BT11" s="64">
        <f t="shared" si="14"/>
        <v>0</v>
      </c>
      <c r="BU11" s="64">
        <f t="shared" si="14"/>
        <v>0</v>
      </c>
      <c r="BV11" s="64">
        <f t="shared" si="14"/>
        <v>0</v>
      </c>
      <c r="BW11" s="64">
        <f t="shared" si="14"/>
        <v>0</v>
      </c>
      <c r="BX11" s="64">
        <f t="shared" si="14"/>
        <v>0</v>
      </c>
      <c r="BY11" s="64">
        <f t="shared" si="14"/>
        <v>0</v>
      </c>
      <c r="BZ11" s="64">
        <f t="shared" si="14"/>
        <v>0</v>
      </c>
      <c r="CA11" s="64">
        <f t="shared" si="14"/>
        <v>0</v>
      </c>
      <c r="CB11" s="64">
        <f t="shared" si="14"/>
        <v>0</v>
      </c>
      <c r="CC11" s="64">
        <f t="shared" si="14"/>
        <v>0</v>
      </c>
      <c r="CD11" s="64">
        <f t="shared" si="14"/>
        <v>0</v>
      </c>
      <c r="CE11" s="64">
        <f t="shared" si="14"/>
        <v>0</v>
      </c>
      <c r="CF11" s="64">
        <f t="shared" si="14"/>
        <v>0</v>
      </c>
      <c r="CG11" s="64">
        <f t="shared" si="14"/>
        <v>0</v>
      </c>
      <c r="CH11" s="64">
        <f t="shared" si="14"/>
        <v>0</v>
      </c>
      <c r="CI11" s="64">
        <f t="shared" si="14"/>
        <v>0</v>
      </c>
      <c r="CJ11" s="64">
        <f t="shared" ref="CJ11:CX11" si="15">CJ8-CJ10</f>
        <v>0</v>
      </c>
      <c r="CK11" s="64">
        <f t="shared" si="15"/>
        <v>0</v>
      </c>
      <c r="CL11" s="64">
        <f t="shared" si="15"/>
        <v>0</v>
      </c>
      <c r="CM11" s="64">
        <f t="shared" si="15"/>
        <v>0</v>
      </c>
      <c r="CN11" s="64">
        <f t="shared" si="15"/>
        <v>0</v>
      </c>
      <c r="CO11" s="64">
        <f t="shared" si="15"/>
        <v>0</v>
      </c>
      <c r="CP11" s="64">
        <f t="shared" si="15"/>
        <v>0</v>
      </c>
      <c r="CQ11" s="64">
        <f t="shared" si="15"/>
        <v>0</v>
      </c>
      <c r="CR11" s="64">
        <f t="shared" si="15"/>
        <v>0</v>
      </c>
      <c r="CS11" s="64">
        <f t="shared" si="15"/>
        <v>0</v>
      </c>
      <c r="CT11" s="64">
        <f t="shared" si="15"/>
        <v>0</v>
      </c>
      <c r="CU11" s="64">
        <f t="shared" si="15"/>
        <v>0</v>
      </c>
      <c r="CV11" s="64">
        <f t="shared" si="15"/>
        <v>0</v>
      </c>
      <c r="CW11" s="64">
        <f t="shared" si="15"/>
        <v>0</v>
      </c>
      <c r="CX11" s="64">
        <f t="shared" si="15"/>
        <v>0</v>
      </c>
      <c r="CY11" s="64">
        <f t="shared" ref="CY11:DD11" si="16">CY8-CY10</f>
        <v>0</v>
      </c>
      <c r="CZ11" s="64">
        <f t="shared" si="16"/>
        <v>0</v>
      </c>
      <c r="DA11" s="64">
        <f t="shared" si="16"/>
        <v>0</v>
      </c>
      <c r="DB11" s="64">
        <f t="shared" si="16"/>
        <v>0</v>
      </c>
      <c r="DC11" s="64">
        <f t="shared" si="16"/>
        <v>0</v>
      </c>
      <c r="DD11" s="64">
        <f t="shared" si="16"/>
        <v>0</v>
      </c>
      <c r="DE11" s="64">
        <f t="shared" ref="DE11:DG11" si="17">DE8-DE10</f>
        <v>0</v>
      </c>
      <c r="DF11" s="64">
        <f t="shared" si="17"/>
        <v>0</v>
      </c>
      <c r="DG11" s="64">
        <f t="shared" si="17"/>
        <v>0</v>
      </c>
      <c r="DJ11" s="74">
        <f t="shared" si="6"/>
        <v>2021</v>
      </c>
    </row>
    <row r="12" spans="1:114" ht="18.75" x14ac:dyDescent="0.3">
      <c r="A12" s="31"/>
      <c r="B12" s="58" t="s">
        <v>9</v>
      </c>
      <c r="C12" s="61"/>
      <c r="D12" s="48">
        <f t="shared" ref="D12:AI12" si="18">IFERROR(D11/D6,"")</f>
        <v>-0.42400791865382886</v>
      </c>
      <c r="E12" s="48">
        <f t="shared" si="18"/>
        <v>0.41667005695687553</v>
      </c>
      <c r="F12" s="48">
        <f t="shared" si="18"/>
        <v>0.60841517328084582</v>
      </c>
      <c r="G12" s="48">
        <f t="shared" si="18"/>
        <v>0.60933517543650695</v>
      </c>
      <c r="H12" s="48">
        <f t="shared" si="18"/>
        <v>0.22084203945311856</v>
      </c>
      <c r="I12" s="48">
        <f t="shared" si="18"/>
        <v>-2.1296369919569407</v>
      </c>
      <c r="J12" s="48">
        <f t="shared" si="18"/>
        <v>-5.9562659033078882</v>
      </c>
      <c r="K12" s="48">
        <f t="shared" si="18"/>
        <v>0.44728083568580501</v>
      </c>
      <c r="L12" s="48">
        <f t="shared" si="18"/>
        <v>-10.180598877105428</v>
      </c>
      <c r="M12" s="48">
        <f t="shared" si="18"/>
        <v>-5.5976550286607605</v>
      </c>
      <c r="N12" s="48">
        <f t="shared" si="18"/>
        <v>0.37609196828252128</v>
      </c>
      <c r="O12" s="48">
        <f t="shared" si="18"/>
        <v>-0.16079628254832412</v>
      </c>
      <c r="P12" s="48">
        <f t="shared" si="18"/>
        <v>0.19088204489913632</v>
      </c>
      <c r="Q12" s="48">
        <f t="shared" si="18"/>
        <v>5.391290111329404E-2</v>
      </c>
      <c r="R12" s="48">
        <f t="shared" si="18"/>
        <v>0.2612241932114408</v>
      </c>
      <c r="S12" s="48">
        <f t="shared" si="18"/>
        <v>0.44173990074391728</v>
      </c>
      <c r="T12" s="48">
        <f t="shared" si="18"/>
        <v>0.13988087694842224</v>
      </c>
      <c r="U12" s="48">
        <f t="shared" si="18"/>
        <v>-0.96784004654730105</v>
      </c>
      <c r="V12" s="48">
        <f t="shared" si="18"/>
        <v>0.12952387098161949</v>
      </c>
      <c r="W12" s="48">
        <f t="shared" si="18"/>
        <v>0.30226624779821676</v>
      </c>
      <c r="X12" s="48">
        <f t="shared" si="18"/>
        <v>-6.4739038876208965E-2</v>
      </c>
      <c r="Y12" s="48">
        <f t="shared" si="18"/>
        <v>0.20888297338936851</v>
      </c>
      <c r="Z12" s="48">
        <f t="shared" si="18"/>
        <v>-1.1538810987613193E-2</v>
      </c>
      <c r="AA12" s="48">
        <f t="shared" si="18"/>
        <v>-7.2684051289439555E-2</v>
      </c>
      <c r="AB12" s="48">
        <f t="shared" si="18"/>
        <v>-3.8202220279510914E-3</v>
      </c>
      <c r="AC12" s="48">
        <f t="shared" si="18"/>
        <v>0.30333821434225106</v>
      </c>
      <c r="AD12" s="48">
        <f t="shared" si="18"/>
        <v>-0.67779152944137944</v>
      </c>
      <c r="AE12" s="48">
        <f t="shared" si="18"/>
        <v>-0.12805090932173802</v>
      </c>
      <c r="AF12" s="48">
        <f t="shared" si="18"/>
        <v>0.23303944809951255</v>
      </c>
      <c r="AG12" s="48">
        <f t="shared" si="18"/>
        <v>0.57765989825644593</v>
      </c>
      <c r="AH12" s="48">
        <f t="shared" si="18"/>
        <v>0.18090743383589322</v>
      </c>
      <c r="AI12" s="48">
        <f t="shared" si="18"/>
        <v>0.50611927907661824</v>
      </c>
      <c r="AJ12" s="48">
        <f t="shared" ref="AJ12:BO12" si="19">IFERROR(AJ11/AJ6,"")</f>
        <v>-0.89415912309871293</v>
      </c>
      <c r="AK12" s="48">
        <f t="shared" si="19"/>
        <v>-0.12364760432766615</v>
      </c>
      <c r="AL12" s="48">
        <f t="shared" si="19"/>
        <v>0.33643159085308444</v>
      </c>
      <c r="AM12" s="48">
        <f t="shared" si="19"/>
        <v>-3.8476729642551513E-2</v>
      </c>
      <c r="AN12" s="48" t="str">
        <f t="shared" si="19"/>
        <v/>
      </c>
      <c r="AO12" s="48" t="str">
        <f t="shared" si="19"/>
        <v/>
      </c>
      <c r="AP12" s="48" t="str">
        <f t="shared" si="19"/>
        <v/>
      </c>
      <c r="AQ12" s="48" t="str">
        <f t="shared" si="19"/>
        <v/>
      </c>
      <c r="AR12" s="48" t="str">
        <f t="shared" si="19"/>
        <v/>
      </c>
      <c r="AS12" s="48" t="str">
        <f t="shared" si="19"/>
        <v/>
      </c>
      <c r="AT12" s="48" t="str">
        <f t="shared" si="19"/>
        <v/>
      </c>
      <c r="AU12" s="48" t="str">
        <f t="shared" si="19"/>
        <v/>
      </c>
      <c r="AV12" s="48" t="str">
        <f t="shared" si="19"/>
        <v/>
      </c>
      <c r="AW12" s="48" t="str">
        <f t="shared" si="19"/>
        <v/>
      </c>
      <c r="AX12" s="48" t="str">
        <f t="shared" si="19"/>
        <v/>
      </c>
      <c r="AY12" s="48" t="str">
        <f t="shared" si="19"/>
        <v/>
      </c>
      <c r="AZ12" s="48" t="str">
        <f t="shared" si="19"/>
        <v/>
      </c>
      <c r="BA12" s="48" t="str">
        <f t="shared" si="19"/>
        <v/>
      </c>
      <c r="BB12" s="48" t="str">
        <f t="shared" si="19"/>
        <v/>
      </c>
      <c r="BC12" s="48" t="str">
        <f t="shared" si="19"/>
        <v/>
      </c>
      <c r="BD12" s="48" t="str">
        <f t="shared" si="19"/>
        <v/>
      </c>
      <c r="BE12" s="48" t="str">
        <f t="shared" si="19"/>
        <v/>
      </c>
      <c r="BF12" s="48" t="str">
        <f t="shared" si="19"/>
        <v/>
      </c>
      <c r="BG12" s="48" t="str">
        <f t="shared" si="19"/>
        <v/>
      </c>
      <c r="BH12" s="48" t="str">
        <f t="shared" si="19"/>
        <v/>
      </c>
      <c r="BI12" s="48" t="str">
        <f t="shared" si="19"/>
        <v/>
      </c>
      <c r="BJ12" s="48" t="str">
        <f t="shared" si="19"/>
        <v/>
      </c>
      <c r="BK12" s="48" t="str">
        <f t="shared" si="19"/>
        <v/>
      </c>
      <c r="BL12" s="48" t="str">
        <f t="shared" si="19"/>
        <v/>
      </c>
      <c r="BM12" s="48" t="str">
        <f t="shared" si="19"/>
        <v/>
      </c>
      <c r="BN12" s="48" t="str">
        <f t="shared" si="19"/>
        <v/>
      </c>
      <c r="BO12" s="48" t="str">
        <f t="shared" si="19"/>
        <v/>
      </c>
      <c r="BP12" s="48" t="str">
        <f t="shared" ref="BP12:CI12" si="20">IFERROR(BP11/BP6,"")</f>
        <v/>
      </c>
      <c r="BQ12" s="48" t="str">
        <f t="shared" si="20"/>
        <v/>
      </c>
      <c r="BR12" s="48" t="str">
        <f t="shared" si="20"/>
        <v/>
      </c>
      <c r="BS12" s="48" t="str">
        <f t="shared" si="20"/>
        <v/>
      </c>
      <c r="BT12" s="48" t="str">
        <f t="shared" si="20"/>
        <v/>
      </c>
      <c r="BU12" s="48" t="str">
        <f t="shared" si="20"/>
        <v/>
      </c>
      <c r="BV12" s="48" t="str">
        <f t="shared" si="20"/>
        <v/>
      </c>
      <c r="BW12" s="48" t="str">
        <f t="shared" si="20"/>
        <v/>
      </c>
      <c r="BX12" s="48" t="str">
        <f t="shared" si="20"/>
        <v/>
      </c>
      <c r="BY12" s="48" t="str">
        <f t="shared" si="20"/>
        <v/>
      </c>
      <c r="BZ12" s="48" t="str">
        <f t="shared" si="20"/>
        <v/>
      </c>
      <c r="CA12" s="48" t="str">
        <f t="shared" si="20"/>
        <v/>
      </c>
      <c r="CB12" s="48" t="str">
        <f t="shared" si="20"/>
        <v/>
      </c>
      <c r="CC12" s="48" t="str">
        <f t="shared" si="20"/>
        <v/>
      </c>
      <c r="CD12" s="48" t="str">
        <f t="shared" si="20"/>
        <v/>
      </c>
      <c r="CE12" s="48" t="str">
        <f t="shared" si="20"/>
        <v/>
      </c>
      <c r="CF12" s="48" t="str">
        <f t="shared" si="20"/>
        <v/>
      </c>
      <c r="CG12" s="48" t="str">
        <f t="shared" si="20"/>
        <v/>
      </c>
      <c r="CH12" s="48" t="str">
        <f t="shared" si="20"/>
        <v/>
      </c>
      <c r="CI12" s="48" t="str">
        <f t="shared" si="20"/>
        <v/>
      </c>
      <c r="CJ12" s="48" t="str">
        <f t="shared" ref="CJ12:CX12" si="21">IFERROR(CJ11/CJ6,"")</f>
        <v/>
      </c>
      <c r="CK12" s="48" t="str">
        <f t="shared" si="21"/>
        <v/>
      </c>
      <c r="CL12" s="48" t="str">
        <f t="shared" si="21"/>
        <v/>
      </c>
      <c r="CM12" s="48" t="str">
        <f t="shared" si="21"/>
        <v/>
      </c>
      <c r="CN12" s="48" t="str">
        <f t="shared" si="21"/>
        <v/>
      </c>
      <c r="CO12" s="48" t="str">
        <f t="shared" si="21"/>
        <v/>
      </c>
      <c r="CP12" s="48" t="str">
        <f t="shared" si="21"/>
        <v/>
      </c>
      <c r="CQ12" s="48" t="str">
        <f t="shared" si="21"/>
        <v/>
      </c>
      <c r="CR12" s="48" t="str">
        <f t="shared" si="21"/>
        <v/>
      </c>
      <c r="CS12" s="48" t="str">
        <f t="shared" si="21"/>
        <v/>
      </c>
      <c r="CT12" s="48" t="str">
        <f t="shared" si="21"/>
        <v/>
      </c>
      <c r="CU12" s="48" t="str">
        <f t="shared" si="21"/>
        <v/>
      </c>
      <c r="CV12" s="48" t="str">
        <f t="shared" si="21"/>
        <v/>
      </c>
      <c r="CW12" s="48" t="str">
        <f t="shared" si="21"/>
        <v/>
      </c>
      <c r="CX12" s="48" t="str">
        <f t="shared" si="21"/>
        <v/>
      </c>
      <c r="CY12" s="48" t="str">
        <f t="shared" ref="CY12:DD12" si="22">IFERROR(CY11/CY6,"")</f>
        <v/>
      </c>
      <c r="CZ12" s="48" t="str">
        <f t="shared" si="22"/>
        <v/>
      </c>
      <c r="DA12" s="48" t="str">
        <f t="shared" si="22"/>
        <v/>
      </c>
      <c r="DB12" s="48" t="str">
        <f t="shared" si="22"/>
        <v/>
      </c>
      <c r="DC12" s="48" t="str">
        <f t="shared" si="22"/>
        <v/>
      </c>
      <c r="DD12" s="48" t="str">
        <f t="shared" si="22"/>
        <v/>
      </c>
      <c r="DE12" s="48" t="str">
        <f t="shared" ref="DE12:DG12" si="23">IFERROR(DE11/DE6,"")</f>
        <v/>
      </c>
      <c r="DF12" s="48" t="str">
        <f t="shared" si="23"/>
        <v/>
      </c>
      <c r="DG12" s="48" t="str">
        <f t="shared" si="23"/>
        <v/>
      </c>
      <c r="DJ12" s="74">
        <f t="shared" si="6"/>
        <v>2022</v>
      </c>
    </row>
    <row r="13" spans="1:114" ht="18.75" x14ac:dyDescent="0.3">
      <c r="A13" s="32"/>
      <c r="B13" s="78" t="s">
        <v>10</v>
      </c>
      <c r="C13" s="32"/>
      <c r="D13" s="49">
        <v>118</v>
      </c>
      <c r="E13" s="15">
        <v>107</v>
      </c>
      <c r="F13" s="15">
        <v>93</v>
      </c>
      <c r="G13" s="15">
        <v>95</v>
      </c>
      <c r="H13" s="15">
        <v>65</v>
      </c>
      <c r="I13" s="15">
        <v>87</v>
      </c>
      <c r="J13" s="15">
        <v>90</v>
      </c>
      <c r="K13" s="15">
        <v>70</v>
      </c>
      <c r="L13" s="15">
        <v>73</v>
      </c>
      <c r="M13" s="15">
        <v>149</v>
      </c>
      <c r="N13" s="15">
        <v>136</v>
      </c>
      <c r="O13" s="16">
        <v>87</v>
      </c>
      <c r="P13" s="11">
        <v>150</v>
      </c>
      <c r="Q13" s="12">
        <v>155</v>
      </c>
      <c r="R13" s="12">
        <v>140</v>
      </c>
      <c r="S13" s="12">
        <v>74</v>
      </c>
      <c r="T13" s="12">
        <v>80</v>
      </c>
      <c r="U13" s="12">
        <v>94</v>
      </c>
      <c r="V13" s="12">
        <v>61</v>
      </c>
      <c r="W13" s="12">
        <v>84</v>
      </c>
      <c r="X13" s="12">
        <v>77</v>
      </c>
      <c r="Y13" s="12">
        <v>74</v>
      </c>
      <c r="Z13" s="12">
        <v>83</v>
      </c>
      <c r="AA13" s="12">
        <v>73</v>
      </c>
      <c r="AB13" s="12">
        <v>120</v>
      </c>
      <c r="AC13" s="12">
        <v>89</v>
      </c>
      <c r="AD13" s="12">
        <v>92</v>
      </c>
      <c r="AE13" s="12">
        <v>106</v>
      </c>
      <c r="AF13" s="12">
        <v>109</v>
      </c>
      <c r="AG13" s="12">
        <v>92</v>
      </c>
      <c r="AH13" s="12">
        <v>70</v>
      </c>
      <c r="AI13" s="12">
        <v>125</v>
      </c>
      <c r="AJ13" s="12">
        <v>107</v>
      </c>
      <c r="AK13" s="12">
        <v>133</v>
      </c>
      <c r="AL13" s="12">
        <v>102</v>
      </c>
      <c r="AM13" s="12">
        <v>67</v>
      </c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</row>
    <row r="14" spans="1:114" ht="18.75" x14ac:dyDescent="0.3">
      <c r="A14" s="32"/>
      <c r="B14" s="78" t="s">
        <v>11</v>
      </c>
      <c r="C14" s="32"/>
      <c r="D14" s="17">
        <v>68</v>
      </c>
      <c r="E14" s="18">
        <v>59</v>
      </c>
      <c r="F14" s="18">
        <v>65</v>
      </c>
      <c r="G14" s="18">
        <v>78</v>
      </c>
      <c r="H14" s="18">
        <v>70</v>
      </c>
      <c r="I14" s="18">
        <v>91</v>
      </c>
      <c r="J14" s="18">
        <v>65</v>
      </c>
      <c r="K14" s="18">
        <v>46</v>
      </c>
      <c r="L14" s="18">
        <v>54</v>
      </c>
      <c r="M14" s="18">
        <v>67</v>
      </c>
      <c r="N14" s="18">
        <v>64</v>
      </c>
      <c r="O14" s="19">
        <v>34</v>
      </c>
      <c r="P14" s="22">
        <v>49</v>
      </c>
      <c r="Q14" s="13">
        <v>46</v>
      </c>
      <c r="R14" s="13">
        <v>40</v>
      </c>
      <c r="S14" s="13">
        <v>50</v>
      </c>
      <c r="T14" s="13">
        <v>34</v>
      </c>
      <c r="U14" s="13">
        <v>53</v>
      </c>
      <c r="V14" s="13">
        <v>56</v>
      </c>
      <c r="W14" s="13">
        <v>36</v>
      </c>
      <c r="X14" s="13">
        <v>54</v>
      </c>
      <c r="Y14" s="13">
        <v>53</v>
      </c>
      <c r="Z14" s="13">
        <v>31</v>
      </c>
      <c r="AA14" s="13">
        <v>24</v>
      </c>
      <c r="AB14" s="13">
        <v>29</v>
      </c>
      <c r="AC14" s="13">
        <v>19</v>
      </c>
      <c r="AD14" s="13">
        <v>30</v>
      </c>
      <c r="AE14" s="13">
        <v>34</v>
      </c>
      <c r="AF14" s="13">
        <v>48</v>
      </c>
      <c r="AG14" s="13">
        <v>39</v>
      </c>
      <c r="AH14" s="13">
        <v>24</v>
      </c>
      <c r="AI14" s="13">
        <v>32</v>
      </c>
      <c r="AJ14" s="13">
        <v>47</v>
      </c>
      <c r="AK14" s="13">
        <v>39</v>
      </c>
      <c r="AL14" s="13">
        <v>54</v>
      </c>
      <c r="AM14" s="13">
        <v>27</v>
      </c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J14" s="74"/>
    </row>
    <row r="15" spans="1:114" ht="18.75" x14ac:dyDescent="0.3">
      <c r="A15" s="32"/>
      <c r="B15" s="62" t="s">
        <v>12</v>
      </c>
      <c r="C15" s="32"/>
      <c r="D15" s="63">
        <f t="shared" ref="D15:AM15" si="24">D14/D13</f>
        <v>0.57627118644067798</v>
      </c>
      <c r="E15" s="63">
        <f t="shared" si="24"/>
        <v>0.55140186915887845</v>
      </c>
      <c r="F15" s="63">
        <f t="shared" si="24"/>
        <v>0.69892473118279574</v>
      </c>
      <c r="G15" s="63">
        <f t="shared" si="24"/>
        <v>0.82105263157894737</v>
      </c>
      <c r="H15" s="63">
        <f t="shared" si="24"/>
        <v>1.0769230769230769</v>
      </c>
      <c r="I15" s="63">
        <f t="shared" si="24"/>
        <v>1.0459770114942528</v>
      </c>
      <c r="J15" s="63">
        <f t="shared" si="24"/>
        <v>0.72222222222222221</v>
      </c>
      <c r="K15" s="63">
        <f t="shared" si="24"/>
        <v>0.65714285714285714</v>
      </c>
      <c r="L15" s="63">
        <f t="shared" si="24"/>
        <v>0.73972602739726023</v>
      </c>
      <c r="M15" s="63">
        <f t="shared" si="24"/>
        <v>0.44966442953020136</v>
      </c>
      <c r="N15" s="63">
        <f t="shared" si="24"/>
        <v>0.47058823529411764</v>
      </c>
      <c r="O15" s="63">
        <f t="shared" si="24"/>
        <v>0.39080459770114945</v>
      </c>
      <c r="P15" s="63">
        <f t="shared" si="24"/>
        <v>0.32666666666666666</v>
      </c>
      <c r="Q15" s="63">
        <f t="shared" si="24"/>
        <v>0.29677419354838708</v>
      </c>
      <c r="R15" s="63">
        <f t="shared" si="24"/>
        <v>0.2857142857142857</v>
      </c>
      <c r="S15" s="63">
        <f t="shared" si="24"/>
        <v>0.67567567567567566</v>
      </c>
      <c r="T15" s="63">
        <f t="shared" si="24"/>
        <v>0.42499999999999999</v>
      </c>
      <c r="U15" s="63">
        <f t="shared" si="24"/>
        <v>0.56382978723404253</v>
      </c>
      <c r="V15" s="63">
        <f t="shared" si="24"/>
        <v>0.91803278688524592</v>
      </c>
      <c r="W15" s="63">
        <f t="shared" si="24"/>
        <v>0.42857142857142855</v>
      </c>
      <c r="X15" s="63">
        <f t="shared" si="24"/>
        <v>0.70129870129870131</v>
      </c>
      <c r="Y15" s="63">
        <f t="shared" si="24"/>
        <v>0.71621621621621623</v>
      </c>
      <c r="Z15" s="63">
        <f t="shared" si="24"/>
        <v>0.37349397590361444</v>
      </c>
      <c r="AA15" s="63">
        <f t="shared" si="24"/>
        <v>0.32876712328767121</v>
      </c>
      <c r="AB15" s="63">
        <f t="shared" si="24"/>
        <v>0.24166666666666667</v>
      </c>
      <c r="AC15" s="63">
        <f t="shared" si="24"/>
        <v>0.21348314606741572</v>
      </c>
      <c r="AD15" s="63">
        <f t="shared" si="24"/>
        <v>0.32608695652173914</v>
      </c>
      <c r="AE15" s="63">
        <f t="shared" si="24"/>
        <v>0.32075471698113206</v>
      </c>
      <c r="AF15" s="63">
        <f t="shared" si="24"/>
        <v>0.44036697247706424</v>
      </c>
      <c r="AG15" s="63">
        <f t="shared" si="24"/>
        <v>0.42391304347826086</v>
      </c>
      <c r="AH15" s="63">
        <f t="shared" si="24"/>
        <v>0.34285714285714286</v>
      </c>
      <c r="AI15" s="63">
        <f t="shared" si="24"/>
        <v>0.25600000000000001</v>
      </c>
      <c r="AJ15" s="63">
        <f t="shared" si="24"/>
        <v>0.43925233644859812</v>
      </c>
      <c r="AK15" s="63">
        <f t="shared" si="24"/>
        <v>0.2932330827067669</v>
      </c>
      <c r="AL15" s="63">
        <f t="shared" si="24"/>
        <v>0.52941176470588236</v>
      </c>
      <c r="AM15" s="63">
        <f t="shared" si="24"/>
        <v>0.40298507462686567</v>
      </c>
      <c r="AN15" s="63">
        <f t="shared" ref="AN15:CI15" si="25">IFERROR(AN14/AN13,0)</f>
        <v>0</v>
      </c>
      <c r="AO15" s="63">
        <f t="shared" si="25"/>
        <v>0</v>
      </c>
      <c r="AP15" s="63">
        <f t="shared" si="25"/>
        <v>0</v>
      </c>
      <c r="AQ15" s="63">
        <f t="shared" si="25"/>
        <v>0</v>
      </c>
      <c r="AR15" s="63">
        <f t="shared" si="25"/>
        <v>0</v>
      </c>
      <c r="AS15" s="63">
        <f t="shared" si="25"/>
        <v>0</v>
      </c>
      <c r="AT15" s="63">
        <f t="shared" si="25"/>
        <v>0</v>
      </c>
      <c r="AU15" s="63">
        <f t="shared" si="25"/>
        <v>0</v>
      </c>
      <c r="AV15" s="63">
        <f t="shared" si="25"/>
        <v>0</v>
      </c>
      <c r="AW15" s="63">
        <f t="shared" si="25"/>
        <v>0</v>
      </c>
      <c r="AX15" s="63">
        <f t="shared" si="25"/>
        <v>0</v>
      </c>
      <c r="AY15" s="63">
        <f t="shared" si="25"/>
        <v>0</v>
      </c>
      <c r="AZ15" s="63">
        <f t="shared" si="25"/>
        <v>0</v>
      </c>
      <c r="BA15" s="63">
        <f t="shared" si="25"/>
        <v>0</v>
      </c>
      <c r="BB15" s="63">
        <f t="shared" si="25"/>
        <v>0</v>
      </c>
      <c r="BC15" s="63">
        <f t="shared" si="25"/>
        <v>0</v>
      </c>
      <c r="BD15" s="63">
        <f t="shared" si="25"/>
        <v>0</v>
      </c>
      <c r="BE15" s="63">
        <f t="shared" si="25"/>
        <v>0</v>
      </c>
      <c r="BF15" s="63">
        <f t="shared" si="25"/>
        <v>0</v>
      </c>
      <c r="BG15" s="63">
        <f t="shared" si="25"/>
        <v>0</v>
      </c>
      <c r="BH15" s="63">
        <f t="shared" si="25"/>
        <v>0</v>
      </c>
      <c r="BI15" s="63">
        <f t="shared" si="25"/>
        <v>0</v>
      </c>
      <c r="BJ15" s="63">
        <f t="shared" si="25"/>
        <v>0</v>
      </c>
      <c r="BK15" s="63">
        <f t="shared" si="25"/>
        <v>0</v>
      </c>
      <c r="BL15" s="63">
        <f t="shared" si="25"/>
        <v>0</v>
      </c>
      <c r="BM15" s="63">
        <f t="shared" si="25"/>
        <v>0</v>
      </c>
      <c r="BN15" s="63">
        <f t="shared" si="25"/>
        <v>0</v>
      </c>
      <c r="BO15" s="63">
        <f t="shared" si="25"/>
        <v>0</v>
      </c>
      <c r="BP15" s="63">
        <f t="shared" si="25"/>
        <v>0</v>
      </c>
      <c r="BQ15" s="63">
        <f t="shared" si="25"/>
        <v>0</v>
      </c>
      <c r="BR15" s="63">
        <f t="shared" si="25"/>
        <v>0</v>
      </c>
      <c r="BS15" s="63">
        <f t="shared" si="25"/>
        <v>0</v>
      </c>
      <c r="BT15" s="63">
        <f t="shared" si="25"/>
        <v>0</v>
      </c>
      <c r="BU15" s="63">
        <f t="shared" si="25"/>
        <v>0</v>
      </c>
      <c r="BV15" s="63">
        <f t="shared" si="25"/>
        <v>0</v>
      </c>
      <c r="BW15" s="63">
        <f t="shared" si="25"/>
        <v>0</v>
      </c>
      <c r="BX15" s="63">
        <f t="shared" si="25"/>
        <v>0</v>
      </c>
      <c r="BY15" s="63">
        <f t="shared" si="25"/>
        <v>0</v>
      </c>
      <c r="BZ15" s="63">
        <f t="shared" si="25"/>
        <v>0</v>
      </c>
      <c r="CA15" s="63">
        <f t="shared" si="25"/>
        <v>0</v>
      </c>
      <c r="CB15" s="63">
        <f t="shared" si="25"/>
        <v>0</v>
      </c>
      <c r="CC15" s="63">
        <f t="shared" si="25"/>
        <v>0</v>
      </c>
      <c r="CD15" s="63">
        <f t="shared" si="25"/>
        <v>0</v>
      </c>
      <c r="CE15" s="63">
        <f t="shared" si="25"/>
        <v>0</v>
      </c>
      <c r="CF15" s="63">
        <f t="shared" si="25"/>
        <v>0</v>
      </c>
      <c r="CG15" s="63">
        <f t="shared" si="25"/>
        <v>0</v>
      </c>
      <c r="CH15" s="63">
        <f t="shared" si="25"/>
        <v>0</v>
      </c>
      <c r="CI15" s="63">
        <f t="shared" si="25"/>
        <v>0</v>
      </c>
      <c r="CJ15" s="63">
        <f t="shared" ref="CJ15:CX15" si="26">IFERROR(CJ14/CJ13,0)</f>
        <v>0</v>
      </c>
      <c r="CK15" s="63">
        <f t="shared" si="26"/>
        <v>0</v>
      </c>
      <c r="CL15" s="63">
        <f t="shared" si="26"/>
        <v>0</v>
      </c>
      <c r="CM15" s="63">
        <f t="shared" si="26"/>
        <v>0</v>
      </c>
      <c r="CN15" s="63">
        <f t="shared" si="26"/>
        <v>0</v>
      </c>
      <c r="CO15" s="63">
        <f t="shared" si="26"/>
        <v>0</v>
      </c>
      <c r="CP15" s="63">
        <f t="shared" si="26"/>
        <v>0</v>
      </c>
      <c r="CQ15" s="63">
        <f t="shared" si="26"/>
        <v>0</v>
      </c>
      <c r="CR15" s="63">
        <f t="shared" si="26"/>
        <v>0</v>
      </c>
      <c r="CS15" s="63">
        <f t="shared" si="26"/>
        <v>0</v>
      </c>
      <c r="CT15" s="63">
        <f t="shared" si="26"/>
        <v>0</v>
      </c>
      <c r="CU15" s="63">
        <f t="shared" si="26"/>
        <v>0</v>
      </c>
      <c r="CV15" s="63">
        <f t="shared" si="26"/>
        <v>0</v>
      </c>
      <c r="CW15" s="63">
        <f t="shared" si="26"/>
        <v>0</v>
      </c>
      <c r="CX15" s="63">
        <f t="shared" si="26"/>
        <v>0</v>
      </c>
      <c r="CY15" s="63">
        <f t="shared" ref="CY15:DD15" si="27">IFERROR(CY14/CY13,0)</f>
        <v>0</v>
      </c>
      <c r="CZ15" s="63">
        <f t="shared" si="27"/>
        <v>0</v>
      </c>
      <c r="DA15" s="63">
        <f t="shared" si="27"/>
        <v>0</v>
      </c>
      <c r="DB15" s="63">
        <f t="shared" si="27"/>
        <v>0</v>
      </c>
      <c r="DC15" s="63">
        <f t="shared" si="27"/>
        <v>0</v>
      </c>
      <c r="DD15" s="63">
        <f t="shared" si="27"/>
        <v>0</v>
      </c>
      <c r="DE15" s="63">
        <f t="shared" ref="DE15:DG15" si="28">IFERROR(DE14/DE13,0)</f>
        <v>0</v>
      </c>
      <c r="DF15" s="63">
        <f t="shared" si="28"/>
        <v>0</v>
      </c>
      <c r="DG15" s="63">
        <f t="shared" si="28"/>
        <v>0</v>
      </c>
      <c r="DJ15" s="74"/>
    </row>
    <row r="16" spans="1:114" ht="18.75" x14ac:dyDescent="0.3">
      <c r="A16" s="32"/>
      <c r="B16" s="78" t="s">
        <v>13</v>
      </c>
      <c r="C16" s="32"/>
      <c r="D16" s="24" t="s">
        <v>14</v>
      </c>
      <c r="E16" s="24" t="s">
        <v>14</v>
      </c>
      <c r="F16" s="24" t="s">
        <v>14</v>
      </c>
      <c r="G16" s="24" t="s">
        <v>14</v>
      </c>
      <c r="H16" s="24" t="s">
        <v>14</v>
      </c>
      <c r="I16" s="24" t="s">
        <v>14</v>
      </c>
      <c r="J16" s="24" t="s">
        <v>14</v>
      </c>
      <c r="K16" s="24" t="s">
        <v>14</v>
      </c>
      <c r="L16" s="24" t="s">
        <v>14</v>
      </c>
      <c r="M16" s="24" t="s">
        <v>14</v>
      </c>
      <c r="N16" s="24" t="s">
        <v>14</v>
      </c>
      <c r="O16" s="24" t="s">
        <v>14</v>
      </c>
      <c r="P16" s="24" t="s">
        <v>14</v>
      </c>
      <c r="Q16" s="24" t="s">
        <v>14</v>
      </c>
      <c r="R16" s="24" t="s">
        <v>14</v>
      </c>
      <c r="S16" s="24" t="s">
        <v>14</v>
      </c>
      <c r="T16" s="24" t="s">
        <v>14</v>
      </c>
      <c r="U16" s="24" t="s">
        <v>14</v>
      </c>
      <c r="V16" s="24" t="s">
        <v>14</v>
      </c>
      <c r="W16" s="24" t="s">
        <v>14</v>
      </c>
      <c r="X16" s="24" t="s">
        <v>14</v>
      </c>
      <c r="Y16" s="24" t="s">
        <v>14</v>
      </c>
      <c r="Z16" s="24" t="s">
        <v>14</v>
      </c>
      <c r="AA16" s="24" t="s">
        <v>14</v>
      </c>
      <c r="AB16" s="24">
        <v>13</v>
      </c>
      <c r="AC16" s="24">
        <v>22</v>
      </c>
      <c r="AD16" s="24">
        <v>10</v>
      </c>
      <c r="AE16" s="24">
        <v>14</v>
      </c>
      <c r="AF16" s="24">
        <v>29</v>
      </c>
      <c r="AG16" s="24">
        <v>19</v>
      </c>
      <c r="AH16" s="24">
        <v>24</v>
      </c>
      <c r="AI16" s="24">
        <v>20</v>
      </c>
      <c r="AJ16" s="24">
        <v>39</v>
      </c>
      <c r="AK16" s="24">
        <v>39</v>
      </c>
      <c r="AL16" s="24">
        <v>38</v>
      </c>
      <c r="AM16" s="24">
        <v>17</v>
      </c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J16" s="74"/>
    </row>
    <row r="17" spans="1:111" ht="20.25" customHeight="1" x14ac:dyDescent="0.3">
      <c r="A17" s="32"/>
      <c r="B17" s="78" t="s">
        <v>15</v>
      </c>
      <c r="C17" s="32"/>
      <c r="D17" s="40">
        <v>6</v>
      </c>
      <c r="E17" s="77">
        <v>6</v>
      </c>
      <c r="F17" s="77">
        <v>8</v>
      </c>
      <c r="G17" s="77">
        <v>5</v>
      </c>
      <c r="H17" s="77">
        <v>6</v>
      </c>
      <c r="I17" s="77">
        <v>9</v>
      </c>
      <c r="J17" s="77">
        <v>5</v>
      </c>
      <c r="K17" s="77">
        <v>5</v>
      </c>
      <c r="L17" s="77">
        <v>7</v>
      </c>
      <c r="M17" s="77">
        <v>9</v>
      </c>
      <c r="N17" s="77">
        <v>11</v>
      </c>
      <c r="O17" s="44">
        <v>5</v>
      </c>
      <c r="P17" s="22">
        <v>6</v>
      </c>
      <c r="Q17" s="13">
        <v>11</v>
      </c>
      <c r="R17" s="13">
        <v>10</v>
      </c>
      <c r="S17" s="13">
        <v>9</v>
      </c>
      <c r="T17" s="13">
        <v>6</v>
      </c>
      <c r="U17" s="13">
        <v>8</v>
      </c>
      <c r="V17" s="13">
        <v>7</v>
      </c>
      <c r="W17" s="13">
        <v>14</v>
      </c>
      <c r="X17" s="13">
        <v>9</v>
      </c>
      <c r="Y17" s="13">
        <v>8</v>
      </c>
      <c r="Z17" s="13">
        <v>10</v>
      </c>
      <c r="AA17" s="13">
        <v>6</v>
      </c>
      <c r="AB17" s="13">
        <v>11</v>
      </c>
      <c r="AC17" s="13">
        <v>7</v>
      </c>
      <c r="AD17" s="13">
        <v>9</v>
      </c>
      <c r="AE17" s="13">
        <v>9</v>
      </c>
      <c r="AF17" s="13">
        <v>11</v>
      </c>
      <c r="AG17" s="13">
        <v>14</v>
      </c>
      <c r="AH17" s="13">
        <v>6</v>
      </c>
      <c r="AI17" s="13">
        <v>12</v>
      </c>
      <c r="AJ17" s="13">
        <v>9</v>
      </c>
      <c r="AK17" s="13">
        <v>9</v>
      </c>
      <c r="AL17" s="13">
        <v>10</v>
      </c>
      <c r="AM17" s="13">
        <v>13</v>
      </c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</row>
    <row r="18" spans="1:111" ht="20.25" customHeight="1" x14ac:dyDescent="0.3">
      <c r="A18" s="32"/>
      <c r="B18" s="62" t="s">
        <v>16</v>
      </c>
      <c r="C18" s="32"/>
      <c r="D18" s="63">
        <f t="shared" ref="D18:AI18" si="29">IFERROR(D17/D14,0)</f>
        <v>8.8235294117647065E-2</v>
      </c>
      <c r="E18" s="63">
        <f t="shared" si="29"/>
        <v>0.10169491525423729</v>
      </c>
      <c r="F18" s="63">
        <f t="shared" si="29"/>
        <v>0.12307692307692308</v>
      </c>
      <c r="G18" s="63">
        <f t="shared" si="29"/>
        <v>6.4102564102564097E-2</v>
      </c>
      <c r="H18" s="63">
        <f t="shared" si="29"/>
        <v>8.5714285714285715E-2</v>
      </c>
      <c r="I18" s="63">
        <f t="shared" si="29"/>
        <v>9.8901098901098897E-2</v>
      </c>
      <c r="J18" s="63">
        <f t="shared" si="29"/>
        <v>7.6923076923076927E-2</v>
      </c>
      <c r="K18" s="63">
        <f t="shared" si="29"/>
        <v>0.10869565217391304</v>
      </c>
      <c r="L18" s="63">
        <f t="shared" si="29"/>
        <v>0.12962962962962962</v>
      </c>
      <c r="M18" s="63">
        <f t="shared" si="29"/>
        <v>0.13432835820895522</v>
      </c>
      <c r="N18" s="63">
        <f t="shared" si="29"/>
        <v>0.171875</v>
      </c>
      <c r="O18" s="63">
        <f t="shared" si="29"/>
        <v>0.14705882352941177</v>
      </c>
      <c r="P18" s="63">
        <f t="shared" si="29"/>
        <v>0.12244897959183673</v>
      </c>
      <c r="Q18" s="63">
        <f t="shared" si="29"/>
        <v>0.2391304347826087</v>
      </c>
      <c r="R18" s="63">
        <f t="shared" si="29"/>
        <v>0.25</v>
      </c>
      <c r="S18" s="63">
        <f t="shared" si="29"/>
        <v>0.18</v>
      </c>
      <c r="T18" s="63">
        <f t="shared" si="29"/>
        <v>0.17647058823529413</v>
      </c>
      <c r="U18" s="63">
        <f t="shared" si="29"/>
        <v>0.15094339622641509</v>
      </c>
      <c r="V18" s="63">
        <f t="shared" si="29"/>
        <v>0.125</v>
      </c>
      <c r="W18" s="63">
        <f t="shared" si="29"/>
        <v>0.3888888888888889</v>
      </c>
      <c r="X18" s="63">
        <f t="shared" si="29"/>
        <v>0.16666666666666666</v>
      </c>
      <c r="Y18" s="63">
        <f t="shared" si="29"/>
        <v>0.15094339622641509</v>
      </c>
      <c r="Z18" s="63">
        <f t="shared" si="29"/>
        <v>0.32258064516129031</v>
      </c>
      <c r="AA18" s="63">
        <f t="shared" si="29"/>
        <v>0.25</v>
      </c>
      <c r="AB18" s="63">
        <f t="shared" si="29"/>
        <v>0.37931034482758619</v>
      </c>
      <c r="AC18" s="63">
        <f t="shared" si="29"/>
        <v>0.36842105263157893</v>
      </c>
      <c r="AD18" s="63">
        <f t="shared" si="29"/>
        <v>0.3</v>
      </c>
      <c r="AE18" s="63">
        <f t="shared" si="29"/>
        <v>0.26470588235294118</v>
      </c>
      <c r="AF18" s="63">
        <f t="shared" si="29"/>
        <v>0.22916666666666666</v>
      </c>
      <c r="AG18" s="63">
        <f t="shared" si="29"/>
        <v>0.35897435897435898</v>
      </c>
      <c r="AH18" s="63">
        <f t="shared" si="29"/>
        <v>0.25</v>
      </c>
      <c r="AI18" s="63">
        <f t="shared" si="29"/>
        <v>0.375</v>
      </c>
      <c r="AJ18" s="63">
        <f t="shared" ref="AJ18:BO18" si="30">IFERROR(AJ17/AJ14,0)</f>
        <v>0.19148936170212766</v>
      </c>
      <c r="AK18" s="63">
        <f t="shared" si="30"/>
        <v>0.23076923076923078</v>
      </c>
      <c r="AL18" s="63">
        <f t="shared" si="30"/>
        <v>0.18518518518518517</v>
      </c>
      <c r="AM18" s="63">
        <f t="shared" si="30"/>
        <v>0.48148148148148145</v>
      </c>
      <c r="AN18" s="63">
        <f t="shared" si="30"/>
        <v>0</v>
      </c>
      <c r="AO18" s="63">
        <f t="shared" si="30"/>
        <v>0</v>
      </c>
      <c r="AP18" s="63">
        <f t="shared" si="30"/>
        <v>0</v>
      </c>
      <c r="AQ18" s="63">
        <f t="shared" si="30"/>
        <v>0</v>
      </c>
      <c r="AR18" s="63">
        <f t="shared" si="30"/>
        <v>0</v>
      </c>
      <c r="AS18" s="63">
        <f t="shared" si="30"/>
        <v>0</v>
      </c>
      <c r="AT18" s="63">
        <f t="shared" si="30"/>
        <v>0</v>
      </c>
      <c r="AU18" s="63">
        <f t="shared" si="30"/>
        <v>0</v>
      </c>
      <c r="AV18" s="63">
        <f t="shared" si="30"/>
        <v>0</v>
      </c>
      <c r="AW18" s="63">
        <f t="shared" si="30"/>
        <v>0</v>
      </c>
      <c r="AX18" s="63">
        <f t="shared" si="30"/>
        <v>0</v>
      </c>
      <c r="AY18" s="63">
        <f t="shared" si="30"/>
        <v>0</v>
      </c>
      <c r="AZ18" s="63">
        <f t="shared" si="30"/>
        <v>0</v>
      </c>
      <c r="BA18" s="63">
        <f t="shared" si="30"/>
        <v>0</v>
      </c>
      <c r="BB18" s="63">
        <f t="shared" si="30"/>
        <v>0</v>
      </c>
      <c r="BC18" s="63">
        <f t="shared" si="30"/>
        <v>0</v>
      </c>
      <c r="BD18" s="63">
        <f t="shared" si="30"/>
        <v>0</v>
      </c>
      <c r="BE18" s="63">
        <f t="shared" si="30"/>
        <v>0</v>
      </c>
      <c r="BF18" s="63">
        <f t="shared" si="30"/>
        <v>0</v>
      </c>
      <c r="BG18" s="63">
        <f t="shared" si="30"/>
        <v>0</v>
      </c>
      <c r="BH18" s="63">
        <f t="shared" si="30"/>
        <v>0</v>
      </c>
      <c r="BI18" s="63">
        <f t="shared" si="30"/>
        <v>0</v>
      </c>
      <c r="BJ18" s="63">
        <f t="shared" si="30"/>
        <v>0</v>
      </c>
      <c r="BK18" s="63">
        <f t="shared" si="30"/>
        <v>0</v>
      </c>
      <c r="BL18" s="63">
        <f t="shared" si="30"/>
        <v>0</v>
      </c>
      <c r="BM18" s="63">
        <f t="shared" si="30"/>
        <v>0</v>
      </c>
      <c r="BN18" s="63">
        <f t="shared" si="30"/>
        <v>0</v>
      </c>
      <c r="BO18" s="63">
        <f t="shared" si="30"/>
        <v>0</v>
      </c>
      <c r="BP18" s="63">
        <f t="shared" ref="BP18:CI18" si="31">IFERROR(BP17/BP14,0)</f>
        <v>0</v>
      </c>
      <c r="BQ18" s="63">
        <f t="shared" si="31"/>
        <v>0</v>
      </c>
      <c r="BR18" s="63">
        <f t="shared" si="31"/>
        <v>0</v>
      </c>
      <c r="BS18" s="63">
        <f t="shared" si="31"/>
        <v>0</v>
      </c>
      <c r="BT18" s="63">
        <f t="shared" si="31"/>
        <v>0</v>
      </c>
      <c r="BU18" s="63">
        <f t="shared" si="31"/>
        <v>0</v>
      </c>
      <c r="BV18" s="63">
        <f t="shared" si="31"/>
        <v>0</v>
      </c>
      <c r="BW18" s="63">
        <f t="shared" si="31"/>
        <v>0</v>
      </c>
      <c r="BX18" s="63">
        <f t="shared" si="31"/>
        <v>0</v>
      </c>
      <c r="BY18" s="63">
        <f t="shared" si="31"/>
        <v>0</v>
      </c>
      <c r="BZ18" s="63">
        <f t="shared" si="31"/>
        <v>0</v>
      </c>
      <c r="CA18" s="63">
        <f t="shared" si="31"/>
        <v>0</v>
      </c>
      <c r="CB18" s="63">
        <f t="shared" si="31"/>
        <v>0</v>
      </c>
      <c r="CC18" s="63">
        <f t="shared" si="31"/>
        <v>0</v>
      </c>
      <c r="CD18" s="63">
        <f t="shared" si="31"/>
        <v>0</v>
      </c>
      <c r="CE18" s="63">
        <f t="shared" si="31"/>
        <v>0</v>
      </c>
      <c r="CF18" s="63">
        <f t="shared" si="31"/>
        <v>0</v>
      </c>
      <c r="CG18" s="63">
        <f t="shared" si="31"/>
        <v>0</v>
      </c>
      <c r="CH18" s="63">
        <f t="shared" si="31"/>
        <v>0</v>
      </c>
      <c r="CI18" s="63">
        <f t="shared" si="31"/>
        <v>0</v>
      </c>
      <c r="CJ18" s="63">
        <f t="shared" ref="CJ18:CX18" si="32">IFERROR(CJ17/CJ14,0)</f>
        <v>0</v>
      </c>
      <c r="CK18" s="63">
        <f t="shared" si="32"/>
        <v>0</v>
      </c>
      <c r="CL18" s="63">
        <f t="shared" si="32"/>
        <v>0</v>
      </c>
      <c r="CM18" s="63">
        <f t="shared" si="32"/>
        <v>0</v>
      </c>
      <c r="CN18" s="63">
        <f t="shared" si="32"/>
        <v>0</v>
      </c>
      <c r="CO18" s="63">
        <f t="shared" si="32"/>
        <v>0</v>
      </c>
      <c r="CP18" s="63">
        <f t="shared" si="32"/>
        <v>0</v>
      </c>
      <c r="CQ18" s="63">
        <f t="shared" si="32"/>
        <v>0</v>
      </c>
      <c r="CR18" s="63">
        <f t="shared" si="32"/>
        <v>0</v>
      </c>
      <c r="CS18" s="63">
        <f t="shared" si="32"/>
        <v>0</v>
      </c>
      <c r="CT18" s="63">
        <f t="shared" si="32"/>
        <v>0</v>
      </c>
      <c r="CU18" s="63">
        <f t="shared" si="32"/>
        <v>0</v>
      </c>
      <c r="CV18" s="63">
        <f t="shared" si="32"/>
        <v>0</v>
      </c>
      <c r="CW18" s="63">
        <f t="shared" si="32"/>
        <v>0</v>
      </c>
      <c r="CX18" s="63">
        <f t="shared" si="32"/>
        <v>0</v>
      </c>
      <c r="CY18" s="63">
        <f t="shared" ref="CY18:DD18" si="33">IFERROR(CY17/CY14,0)</f>
        <v>0</v>
      </c>
      <c r="CZ18" s="63">
        <f t="shared" si="33"/>
        <v>0</v>
      </c>
      <c r="DA18" s="63">
        <f t="shared" si="33"/>
        <v>0</v>
      </c>
      <c r="DB18" s="63">
        <f t="shared" si="33"/>
        <v>0</v>
      </c>
      <c r="DC18" s="63">
        <f t="shared" si="33"/>
        <v>0</v>
      </c>
      <c r="DD18" s="63">
        <f t="shared" si="33"/>
        <v>0</v>
      </c>
      <c r="DE18" s="63">
        <f t="shared" ref="DE18:DG18" si="34">IFERROR(DE17/DE14,0)</f>
        <v>0</v>
      </c>
      <c r="DF18" s="63">
        <f t="shared" si="34"/>
        <v>0</v>
      </c>
      <c r="DG18" s="63">
        <f t="shared" si="34"/>
        <v>0</v>
      </c>
    </row>
    <row r="19" spans="1:111" ht="20.25" customHeight="1" x14ac:dyDescent="0.3">
      <c r="A19" s="32"/>
      <c r="B19" s="62" t="s">
        <v>17</v>
      </c>
      <c r="C19" s="32"/>
      <c r="D19" s="63" t="str">
        <f t="shared" ref="D19:AI19" si="35">IFERROR(D17/D16,"-")</f>
        <v>-</v>
      </c>
      <c r="E19" s="63" t="str">
        <f t="shared" si="35"/>
        <v>-</v>
      </c>
      <c r="F19" s="63" t="str">
        <f t="shared" si="35"/>
        <v>-</v>
      </c>
      <c r="G19" s="63" t="str">
        <f t="shared" si="35"/>
        <v>-</v>
      </c>
      <c r="H19" s="63" t="str">
        <f t="shared" si="35"/>
        <v>-</v>
      </c>
      <c r="I19" s="63" t="str">
        <f t="shared" si="35"/>
        <v>-</v>
      </c>
      <c r="J19" s="63" t="str">
        <f t="shared" si="35"/>
        <v>-</v>
      </c>
      <c r="K19" s="63" t="str">
        <f t="shared" si="35"/>
        <v>-</v>
      </c>
      <c r="L19" s="63" t="str">
        <f t="shared" si="35"/>
        <v>-</v>
      </c>
      <c r="M19" s="63" t="str">
        <f t="shared" si="35"/>
        <v>-</v>
      </c>
      <c r="N19" s="63" t="str">
        <f t="shared" si="35"/>
        <v>-</v>
      </c>
      <c r="O19" s="63" t="str">
        <f t="shared" si="35"/>
        <v>-</v>
      </c>
      <c r="P19" s="63" t="str">
        <f t="shared" si="35"/>
        <v>-</v>
      </c>
      <c r="Q19" s="63" t="str">
        <f t="shared" si="35"/>
        <v>-</v>
      </c>
      <c r="R19" s="63" t="str">
        <f t="shared" si="35"/>
        <v>-</v>
      </c>
      <c r="S19" s="63" t="str">
        <f t="shared" si="35"/>
        <v>-</v>
      </c>
      <c r="T19" s="63" t="str">
        <f t="shared" si="35"/>
        <v>-</v>
      </c>
      <c r="U19" s="63" t="str">
        <f t="shared" si="35"/>
        <v>-</v>
      </c>
      <c r="V19" s="63" t="str">
        <f t="shared" si="35"/>
        <v>-</v>
      </c>
      <c r="W19" s="63" t="str">
        <f t="shared" si="35"/>
        <v>-</v>
      </c>
      <c r="X19" s="63" t="str">
        <f t="shared" si="35"/>
        <v>-</v>
      </c>
      <c r="Y19" s="63" t="str">
        <f t="shared" si="35"/>
        <v>-</v>
      </c>
      <c r="Z19" s="63" t="str">
        <f t="shared" si="35"/>
        <v>-</v>
      </c>
      <c r="AA19" s="63" t="str">
        <f t="shared" si="35"/>
        <v>-</v>
      </c>
      <c r="AB19" s="63">
        <f t="shared" si="35"/>
        <v>0.84615384615384615</v>
      </c>
      <c r="AC19" s="63">
        <f t="shared" si="35"/>
        <v>0.31818181818181818</v>
      </c>
      <c r="AD19" s="63">
        <f t="shared" si="35"/>
        <v>0.9</v>
      </c>
      <c r="AE19" s="63">
        <f t="shared" si="35"/>
        <v>0.6428571428571429</v>
      </c>
      <c r="AF19" s="63">
        <f t="shared" si="35"/>
        <v>0.37931034482758619</v>
      </c>
      <c r="AG19" s="63">
        <f t="shared" si="35"/>
        <v>0.73684210526315785</v>
      </c>
      <c r="AH19" s="63">
        <f t="shared" si="35"/>
        <v>0.25</v>
      </c>
      <c r="AI19" s="63">
        <f t="shared" si="35"/>
        <v>0.6</v>
      </c>
      <c r="AJ19" s="63">
        <f t="shared" ref="AJ19:BO19" si="36">IFERROR(AJ17/AJ16,"-")</f>
        <v>0.23076923076923078</v>
      </c>
      <c r="AK19" s="63">
        <f t="shared" si="36"/>
        <v>0.23076923076923078</v>
      </c>
      <c r="AL19" s="63">
        <f t="shared" si="36"/>
        <v>0.26315789473684209</v>
      </c>
      <c r="AM19" s="63">
        <f t="shared" si="36"/>
        <v>0.76470588235294112</v>
      </c>
      <c r="AN19" s="63" t="str">
        <f t="shared" si="36"/>
        <v>-</v>
      </c>
      <c r="AO19" s="63" t="str">
        <f t="shared" si="36"/>
        <v>-</v>
      </c>
      <c r="AP19" s="63" t="str">
        <f t="shared" si="36"/>
        <v>-</v>
      </c>
      <c r="AQ19" s="63" t="str">
        <f t="shared" si="36"/>
        <v>-</v>
      </c>
      <c r="AR19" s="63" t="str">
        <f t="shared" si="36"/>
        <v>-</v>
      </c>
      <c r="AS19" s="63" t="str">
        <f t="shared" si="36"/>
        <v>-</v>
      </c>
      <c r="AT19" s="63" t="str">
        <f t="shared" si="36"/>
        <v>-</v>
      </c>
      <c r="AU19" s="63" t="str">
        <f t="shared" si="36"/>
        <v>-</v>
      </c>
      <c r="AV19" s="63" t="str">
        <f t="shared" si="36"/>
        <v>-</v>
      </c>
      <c r="AW19" s="63" t="str">
        <f t="shared" si="36"/>
        <v>-</v>
      </c>
      <c r="AX19" s="63" t="str">
        <f t="shared" si="36"/>
        <v>-</v>
      </c>
      <c r="AY19" s="63" t="str">
        <f t="shared" si="36"/>
        <v>-</v>
      </c>
      <c r="AZ19" s="63" t="str">
        <f t="shared" si="36"/>
        <v>-</v>
      </c>
      <c r="BA19" s="63" t="str">
        <f t="shared" si="36"/>
        <v>-</v>
      </c>
      <c r="BB19" s="63" t="str">
        <f t="shared" si="36"/>
        <v>-</v>
      </c>
      <c r="BC19" s="63" t="str">
        <f t="shared" si="36"/>
        <v>-</v>
      </c>
      <c r="BD19" s="63" t="str">
        <f t="shared" si="36"/>
        <v>-</v>
      </c>
      <c r="BE19" s="63" t="str">
        <f t="shared" si="36"/>
        <v>-</v>
      </c>
      <c r="BF19" s="63" t="str">
        <f t="shared" si="36"/>
        <v>-</v>
      </c>
      <c r="BG19" s="63" t="str">
        <f t="shared" si="36"/>
        <v>-</v>
      </c>
      <c r="BH19" s="63" t="str">
        <f t="shared" si="36"/>
        <v>-</v>
      </c>
      <c r="BI19" s="63" t="str">
        <f t="shared" si="36"/>
        <v>-</v>
      </c>
      <c r="BJ19" s="63" t="str">
        <f t="shared" si="36"/>
        <v>-</v>
      </c>
      <c r="BK19" s="63" t="str">
        <f t="shared" si="36"/>
        <v>-</v>
      </c>
      <c r="BL19" s="63" t="str">
        <f t="shared" si="36"/>
        <v>-</v>
      </c>
      <c r="BM19" s="63" t="str">
        <f t="shared" si="36"/>
        <v>-</v>
      </c>
      <c r="BN19" s="63" t="str">
        <f t="shared" si="36"/>
        <v>-</v>
      </c>
      <c r="BO19" s="63" t="str">
        <f t="shared" si="36"/>
        <v>-</v>
      </c>
      <c r="BP19" s="63" t="str">
        <f t="shared" ref="BP19:CI19" si="37">IFERROR(BP17/BP16,"-")</f>
        <v>-</v>
      </c>
      <c r="BQ19" s="63" t="str">
        <f t="shared" si="37"/>
        <v>-</v>
      </c>
      <c r="BR19" s="63" t="str">
        <f t="shared" si="37"/>
        <v>-</v>
      </c>
      <c r="BS19" s="63" t="str">
        <f t="shared" si="37"/>
        <v>-</v>
      </c>
      <c r="BT19" s="63" t="str">
        <f t="shared" si="37"/>
        <v>-</v>
      </c>
      <c r="BU19" s="63" t="str">
        <f t="shared" si="37"/>
        <v>-</v>
      </c>
      <c r="BV19" s="63" t="str">
        <f t="shared" si="37"/>
        <v>-</v>
      </c>
      <c r="BW19" s="63" t="str">
        <f t="shared" si="37"/>
        <v>-</v>
      </c>
      <c r="BX19" s="63" t="str">
        <f t="shared" si="37"/>
        <v>-</v>
      </c>
      <c r="BY19" s="63" t="str">
        <f t="shared" si="37"/>
        <v>-</v>
      </c>
      <c r="BZ19" s="63" t="str">
        <f t="shared" si="37"/>
        <v>-</v>
      </c>
      <c r="CA19" s="63" t="str">
        <f t="shared" si="37"/>
        <v>-</v>
      </c>
      <c r="CB19" s="63" t="str">
        <f t="shared" si="37"/>
        <v>-</v>
      </c>
      <c r="CC19" s="63" t="str">
        <f t="shared" si="37"/>
        <v>-</v>
      </c>
      <c r="CD19" s="63" t="str">
        <f t="shared" si="37"/>
        <v>-</v>
      </c>
      <c r="CE19" s="63" t="str">
        <f t="shared" si="37"/>
        <v>-</v>
      </c>
      <c r="CF19" s="63" t="str">
        <f t="shared" si="37"/>
        <v>-</v>
      </c>
      <c r="CG19" s="63" t="str">
        <f t="shared" si="37"/>
        <v>-</v>
      </c>
      <c r="CH19" s="63" t="str">
        <f t="shared" si="37"/>
        <v>-</v>
      </c>
      <c r="CI19" s="63" t="str">
        <f t="shared" si="37"/>
        <v>-</v>
      </c>
      <c r="CJ19" s="63" t="str">
        <f t="shared" ref="CJ19:CX19" si="38">IFERROR(CJ17/CJ16,"-")</f>
        <v>-</v>
      </c>
      <c r="CK19" s="63" t="str">
        <f t="shared" si="38"/>
        <v>-</v>
      </c>
      <c r="CL19" s="63" t="str">
        <f t="shared" si="38"/>
        <v>-</v>
      </c>
      <c r="CM19" s="63" t="str">
        <f t="shared" si="38"/>
        <v>-</v>
      </c>
      <c r="CN19" s="63" t="str">
        <f t="shared" si="38"/>
        <v>-</v>
      </c>
      <c r="CO19" s="63" t="str">
        <f t="shared" si="38"/>
        <v>-</v>
      </c>
      <c r="CP19" s="63" t="str">
        <f t="shared" si="38"/>
        <v>-</v>
      </c>
      <c r="CQ19" s="63" t="str">
        <f t="shared" si="38"/>
        <v>-</v>
      </c>
      <c r="CR19" s="63" t="str">
        <f t="shared" si="38"/>
        <v>-</v>
      </c>
      <c r="CS19" s="63" t="str">
        <f t="shared" si="38"/>
        <v>-</v>
      </c>
      <c r="CT19" s="63" t="str">
        <f t="shared" si="38"/>
        <v>-</v>
      </c>
      <c r="CU19" s="63" t="str">
        <f t="shared" si="38"/>
        <v>-</v>
      </c>
      <c r="CV19" s="63" t="str">
        <f t="shared" si="38"/>
        <v>-</v>
      </c>
      <c r="CW19" s="63" t="str">
        <f t="shared" si="38"/>
        <v>-</v>
      </c>
      <c r="CX19" s="63" t="str">
        <f t="shared" si="38"/>
        <v>-</v>
      </c>
      <c r="CY19" s="63" t="str">
        <f t="shared" ref="CY19:DD19" si="39">IFERROR(CY17/CY16,"-")</f>
        <v>-</v>
      </c>
      <c r="CZ19" s="63" t="str">
        <f t="shared" si="39"/>
        <v>-</v>
      </c>
      <c r="DA19" s="63" t="str">
        <f t="shared" si="39"/>
        <v>-</v>
      </c>
      <c r="DB19" s="63" t="str">
        <f t="shared" si="39"/>
        <v>-</v>
      </c>
      <c r="DC19" s="63" t="str">
        <f t="shared" si="39"/>
        <v>-</v>
      </c>
      <c r="DD19" s="63" t="str">
        <f t="shared" si="39"/>
        <v>-</v>
      </c>
      <c r="DE19" s="63" t="str">
        <f t="shared" ref="DE19:DG19" si="40">IFERROR(DE17/DE16,"-")</f>
        <v>-</v>
      </c>
      <c r="DF19" s="63" t="str">
        <f t="shared" si="40"/>
        <v>-</v>
      </c>
      <c r="DG19" s="63" t="str">
        <f t="shared" si="40"/>
        <v>-</v>
      </c>
    </row>
    <row r="20" spans="1:111" ht="20.25" customHeight="1" x14ac:dyDescent="0.3">
      <c r="A20" s="32"/>
      <c r="B20" s="79" t="s">
        <v>18</v>
      </c>
      <c r="C20" s="32"/>
      <c r="D20" s="41">
        <v>37372</v>
      </c>
      <c r="E20" s="20">
        <v>71733.33</v>
      </c>
      <c r="F20" s="20">
        <v>72212.33</v>
      </c>
      <c r="G20" s="20">
        <v>79583.33</v>
      </c>
      <c r="H20" s="20">
        <v>72762</v>
      </c>
      <c r="I20" s="20">
        <v>79791.67</v>
      </c>
      <c r="J20" s="20">
        <v>27265.1</v>
      </c>
      <c r="K20" s="20">
        <v>52228.33</v>
      </c>
      <c r="L20" s="20">
        <v>67875</v>
      </c>
      <c r="M20" s="20">
        <v>87875</v>
      </c>
      <c r="N20" s="20">
        <v>89183.33</v>
      </c>
      <c r="O20" s="45">
        <v>72252</v>
      </c>
      <c r="P20" s="23">
        <v>52166.67</v>
      </c>
      <c r="Q20" s="14">
        <v>73917</v>
      </c>
      <c r="R20" s="14">
        <v>89167</v>
      </c>
      <c r="S20" s="14">
        <v>57752</v>
      </c>
      <c r="T20" s="14">
        <v>71167</v>
      </c>
      <c r="U20" s="14">
        <v>56222</v>
      </c>
      <c r="V20" s="14">
        <v>72752</v>
      </c>
      <c r="W20" s="14">
        <v>103750</v>
      </c>
      <c r="X20" s="14">
        <v>74000</v>
      </c>
      <c r="Y20" s="14">
        <v>72042</v>
      </c>
      <c r="Z20" s="14">
        <v>94400</v>
      </c>
      <c r="AA20" s="14">
        <v>52000</v>
      </c>
      <c r="AB20" s="14">
        <v>104000</v>
      </c>
      <c r="AC20" s="14">
        <v>43000</v>
      </c>
      <c r="AD20" s="14">
        <v>64136.92</v>
      </c>
      <c r="AE20" s="14">
        <v>75475</v>
      </c>
      <c r="AF20" s="14">
        <v>98317</v>
      </c>
      <c r="AG20" s="14">
        <v>91383</v>
      </c>
      <c r="AH20" s="14">
        <v>97117</v>
      </c>
      <c r="AI20" s="14">
        <v>104550</v>
      </c>
      <c r="AJ20" s="14">
        <v>82000</v>
      </c>
      <c r="AK20" s="14">
        <v>76458</v>
      </c>
      <c r="AL20" s="14">
        <v>146083</v>
      </c>
      <c r="AM20" s="14">
        <v>91750</v>
      </c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</row>
    <row r="21" spans="1:111" ht="22.15" customHeight="1" x14ac:dyDescent="0.3">
      <c r="A21" s="32"/>
      <c r="B21" s="62" t="s">
        <v>19</v>
      </c>
      <c r="C21" s="32"/>
      <c r="D21" s="64">
        <f>IFERROR(D20/D17,0)</f>
        <v>6228.666666666667</v>
      </c>
      <c r="E21" s="64">
        <f t="shared" ref="E21:AM21" si="41">E20/E17</f>
        <v>11955.555</v>
      </c>
      <c r="F21" s="64">
        <f t="shared" si="41"/>
        <v>9026.5412500000002</v>
      </c>
      <c r="G21" s="64">
        <f t="shared" si="41"/>
        <v>15916.666000000001</v>
      </c>
      <c r="H21" s="64">
        <f t="shared" si="41"/>
        <v>12127</v>
      </c>
      <c r="I21" s="64">
        <f t="shared" si="41"/>
        <v>8865.7411111111105</v>
      </c>
      <c r="J21" s="64">
        <f t="shared" si="41"/>
        <v>5453.0199999999995</v>
      </c>
      <c r="K21" s="64">
        <f t="shared" si="41"/>
        <v>10445.666000000001</v>
      </c>
      <c r="L21" s="64">
        <f t="shared" si="41"/>
        <v>9696.4285714285706</v>
      </c>
      <c r="M21" s="64">
        <f t="shared" si="41"/>
        <v>9763.8888888888887</v>
      </c>
      <c r="N21" s="64">
        <f t="shared" si="41"/>
        <v>8107.5754545454547</v>
      </c>
      <c r="O21" s="64">
        <f t="shared" si="41"/>
        <v>14450.4</v>
      </c>
      <c r="P21" s="64">
        <f t="shared" si="41"/>
        <v>8694.4449999999997</v>
      </c>
      <c r="Q21" s="64">
        <f t="shared" si="41"/>
        <v>6719.727272727273</v>
      </c>
      <c r="R21" s="64">
        <f t="shared" si="41"/>
        <v>8916.7000000000007</v>
      </c>
      <c r="S21" s="64">
        <f t="shared" si="41"/>
        <v>6416.8888888888887</v>
      </c>
      <c r="T21" s="64">
        <f t="shared" si="41"/>
        <v>11861.166666666666</v>
      </c>
      <c r="U21" s="64">
        <f t="shared" si="41"/>
        <v>7027.75</v>
      </c>
      <c r="V21" s="64">
        <f t="shared" si="41"/>
        <v>10393.142857142857</v>
      </c>
      <c r="W21" s="64">
        <f t="shared" si="41"/>
        <v>7410.7142857142853</v>
      </c>
      <c r="X21" s="64">
        <f t="shared" si="41"/>
        <v>8222.2222222222226</v>
      </c>
      <c r="Y21" s="64">
        <f t="shared" si="41"/>
        <v>9005.25</v>
      </c>
      <c r="Z21" s="64">
        <f t="shared" si="41"/>
        <v>9440</v>
      </c>
      <c r="AA21" s="64">
        <f t="shared" si="41"/>
        <v>8666.6666666666661</v>
      </c>
      <c r="AB21" s="64">
        <f t="shared" si="41"/>
        <v>9454.545454545454</v>
      </c>
      <c r="AC21" s="64">
        <f t="shared" si="41"/>
        <v>6142.8571428571431</v>
      </c>
      <c r="AD21" s="64">
        <f t="shared" si="41"/>
        <v>7126.3244444444445</v>
      </c>
      <c r="AE21" s="64">
        <f t="shared" si="41"/>
        <v>8386.1111111111113</v>
      </c>
      <c r="AF21" s="64">
        <f t="shared" si="41"/>
        <v>8937.9090909090901</v>
      </c>
      <c r="AG21" s="64">
        <f t="shared" si="41"/>
        <v>6527.3571428571431</v>
      </c>
      <c r="AH21" s="64">
        <f t="shared" si="41"/>
        <v>16186.166666666666</v>
      </c>
      <c r="AI21" s="64">
        <f t="shared" si="41"/>
        <v>8712.5</v>
      </c>
      <c r="AJ21" s="64">
        <f t="shared" si="41"/>
        <v>9111.1111111111113</v>
      </c>
      <c r="AK21" s="64">
        <f t="shared" si="41"/>
        <v>8495.3333333333339</v>
      </c>
      <c r="AL21" s="64">
        <f t="shared" si="41"/>
        <v>14608.3</v>
      </c>
      <c r="AM21" s="64">
        <f t="shared" si="41"/>
        <v>7057.6923076923076</v>
      </c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</row>
    <row r="22" spans="1:111" ht="18.75" x14ac:dyDescent="0.3">
      <c r="A22" s="50"/>
      <c r="B22" s="27" t="s">
        <v>20</v>
      </c>
      <c r="C22" s="32"/>
      <c r="D22" s="46">
        <v>40000</v>
      </c>
      <c r="E22" s="46">
        <v>14000</v>
      </c>
      <c r="F22" s="46">
        <v>78000</v>
      </c>
      <c r="G22" s="46">
        <v>40000</v>
      </c>
      <c r="H22" s="46">
        <v>40000</v>
      </c>
      <c r="I22" s="46">
        <v>40000</v>
      </c>
      <c r="J22" s="46">
        <v>40000</v>
      </c>
      <c r="K22" s="46">
        <v>40000</v>
      </c>
      <c r="L22" s="46">
        <v>40000</v>
      </c>
      <c r="M22" s="46">
        <v>40000</v>
      </c>
      <c r="N22" s="46">
        <v>40000</v>
      </c>
      <c r="O22" s="46">
        <v>40000</v>
      </c>
      <c r="P22" s="46">
        <v>30000</v>
      </c>
      <c r="Q22" s="46">
        <v>30000</v>
      </c>
      <c r="R22" s="46">
        <v>30000</v>
      </c>
      <c r="S22" s="46">
        <v>30000</v>
      </c>
      <c r="T22" s="46">
        <v>30000</v>
      </c>
      <c r="U22" s="46">
        <v>30000</v>
      </c>
      <c r="V22" s="46">
        <v>60000</v>
      </c>
      <c r="W22" s="46">
        <v>60000</v>
      </c>
      <c r="X22" s="46">
        <v>60000</v>
      </c>
      <c r="Y22" s="46">
        <v>60000</v>
      </c>
      <c r="Z22" s="46">
        <v>60000</v>
      </c>
      <c r="AA22" s="46">
        <v>60000</v>
      </c>
      <c r="AB22" s="46">
        <v>60000</v>
      </c>
      <c r="AC22" s="46">
        <v>45000</v>
      </c>
      <c r="AD22" s="46">
        <v>45000</v>
      </c>
      <c r="AE22" s="46">
        <v>45000</v>
      </c>
      <c r="AF22" s="46">
        <v>45000</v>
      </c>
      <c r="AG22" s="46">
        <v>45000</v>
      </c>
      <c r="AH22" s="46">
        <v>45000</v>
      </c>
      <c r="AI22" s="46">
        <v>45000</v>
      </c>
      <c r="AJ22" s="46">
        <v>45000</v>
      </c>
      <c r="AK22" s="46">
        <v>45000</v>
      </c>
      <c r="AL22" s="46">
        <v>45000</v>
      </c>
      <c r="AM22" s="46">
        <v>45000</v>
      </c>
      <c r="AN22" s="46">
        <v>100000</v>
      </c>
      <c r="AO22" s="46">
        <v>120000</v>
      </c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</row>
    <row r="23" spans="1:111" ht="21.6" customHeight="1" x14ac:dyDescent="0.3">
      <c r="A23" s="50"/>
      <c r="B23" s="54"/>
      <c r="C23" s="57"/>
      <c r="D23" s="55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</row>
    <row r="27" spans="1:111" ht="15" customHeight="1" x14ac:dyDescent="0.25"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</row>
    <row r="28" spans="1:111" ht="15" customHeight="1" x14ac:dyDescent="0.25">
      <c r="B28" t="s">
        <v>21</v>
      </c>
      <c r="D28">
        <v>2015</v>
      </c>
    </row>
    <row r="29" spans="1:111" ht="15" customHeight="1" x14ac:dyDescent="0.25">
      <c r="B29" t="s">
        <v>22</v>
      </c>
      <c r="D29" t="s">
        <v>3</v>
      </c>
    </row>
    <row r="30" spans="1:111" ht="15" customHeight="1" x14ac:dyDescent="0.25">
      <c r="B30" t="s">
        <v>23</v>
      </c>
      <c r="D30" t="s">
        <v>20</v>
      </c>
    </row>
    <row r="34" spans="2:27" ht="15" customHeight="1" x14ac:dyDescent="0.25">
      <c r="D34" s="65">
        <f>DATE(D28-1,1,1)</f>
        <v>41640</v>
      </c>
      <c r="E34" s="65">
        <f>EOMONTH(D34,0)+1</f>
        <v>41671</v>
      </c>
      <c r="F34" s="65">
        <f>EOMONTH(E34,0)+1</f>
        <v>41699</v>
      </c>
      <c r="G34" s="65">
        <f t="shared" ref="G34:Z34" si="42">EOMONTH(F34,0)+1</f>
        <v>41730</v>
      </c>
      <c r="H34" s="65">
        <f t="shared" si="42"/>
        <v>41760</v>
      </c>
      <c r="I34" s="65">
        <f t="shared" si="42"/>
        <v>41791</v>
      </c>
      <c r="J34" s="65">
        <f t="shared" si="42"/>
        <v>41821</v>
      </c>
      <c r="K34" s="65">
        <f t="shared" si="42"/>
        <v>41852</v>
      </c>
      <c r="L34" s="65">
        <f t="shared" si="42"/>
        <v>41883</v>
      </c>
      <c r="M34" s="65">
        <f t="shared" si="42"/>
        <v>41913</v>
      </c>
      <c r="N34" s="65">
        <f t="shared" si="42"/>
        <v>41944</v>
      </c>
      <c r="O34" s="65">
        <f t="shared" si="42"/>
        <v>41974</v>
      </c>
      <c r="P34" s="65">
        <f t="shared" si="42"/>
        <v>42005</v>
      </c>
      <c r="Q34" s="65">
        <f t="shared" si="42"/>
        <v>42036</v>
      </c>
      <c r="R34" s="65">
        <f t="shared" si="42"/>
        <v>42064</v>
      </c>
      <c r="S34" s="65">
        <f t="shared" si="42"/>
        <v>42095</v>
      </c>
      <c r="T34" s="65">
        <f t="shared" si="42"/>
        <v>42125</v>
      </c>
      <c r="U34" s="65">
        <f t="shared" si="42"/>
        <v>42156</v>
      </c>
      <c r="V34" s="65">
        <f t="shared" si="42"/>
        <v>42186</v>
      </c>
      <c r="W34" s="65">
        <f t="shared" si="42"/>
        <v>42217</v>
      </c>
      <c r="X34" s="65">
        <f t="shared" si="42"/>
        <v>42248</v>
      </c>
      <c r="Y34" s="65">
        <f t="shared" si="42"/>
        <v>42278</v>
      </c>
      <c r="Z34" s="65">
        <f t="shared" si="42"/>
        <v>42309</v>
      </c>
      <c r="AA34" s="65">
        <f>EOMONTH(Z34,0)+1</f>
        <v>42339</v>
      </c>
    </row>
    <row r="36" spans="2:27" ht="15" customHeight="1" x14ac:dyDescent="0.25">
      <c r="B36" t="str">
        <f>D29</f>
        <v>Actual Turnover</v>
      </c>
      <c r="D36">
        <f ca="1">OFFSET($C$5,MATCH($B36,$B$6:$B$22,0),MATCH(D$34,$D$5:$DF$5,0),1,1)</f>
        <v>33339</v>
      </c>
      <c r="E36">
        <f t="shared" ref="E36:AA37" ca="1" si="43">OFFSET($C$5,MATCH($B36,$B$6:$B$22,0),MATCH(E$34,$D$5:$DF$5,0),1,1)</f>
        <v>98320</v>
      </c>
      <c r="F36">
        <f t="shared" ca="1" si="43"/>
        <v>97039</v>
      </c>
      <c r="G36">
        <f t="shared" ca="1" si="43"/>
        <v>83962</v>
      </c>
      <c r="H36">
        <f t="shared" ca="1" si="43"/>
        <v>60781</v>
      </c>
      <c r="I36">
        <f t="shared" ca="1" si="43"/>
        <v>32699</v>
      </c>
      <c r="J36">
        <f t="shared" ca="1" si="43"/>
        <v>6288</v>
      </c>
      <c r="K36">
        <f t="shared" ca="1" si="43"/>
        <v>91039</v>
      </c>
      <c r="L36">
        <f t="shared" ca="1" si="43"/>
        <v>3206</v>
      </c>
      <c r="M36">
        <f t="shared" ca="1" si="43"/>
        <v>19190</v>
      </c>
      <c r="N36">
        <f t="shared" ca="1" si="43"/>
        <v>96729</v>
      </c>
      <c r="O36">
        <f t="shared" ca="1" si="43"/>
        <v>36369</v>
      </c>
      <c r="P36">
        <f t="shared" ca="1" si="43"/>
        <v>131762</v>
      </c>
      <c r="Q36">
        <f t="shared" ca="1" si="43"/>
        <v>61080</v>
      </c>
      <c r="R36">
        <f t="shared" ca="1" si="43"/>
        <v>110097</v>
      </c>
      <c r="S36">
        <f t="shared" ca="1" si="43"/>
        <v>99339</v>
      </c>
      <c r="T36">
        <f t="shared" ca="1" si="43"/>
        <v>78910</v>
      </c>
      <c r="U36">
        <f t="shared" ca="1" si="43"/>
        <v>37811</v>
      </c>
      <c r="V36">
        <f t="shared" ca="1" si="43"/>
        <v>92979</v>
      </c>
      <c r="W36">
        <f t="shared" ca="1" si="43"/>
        <v>110138</v>
      </c>
      <c r="X36">
        <f t="shared" ca="1" si="43"/>
        <v>79303</v>
      </c>
      <c r="Y36">
        <f t="shared" ca="1" si="43"/>
        <v>109693</v>
      </c>
      <c r="Z36">
        <f t="shared" ca="1" si="43"/>
        <v>66038</v>
      </c>
      <c r="AA36">
        <f t="shared" ca="1" si="43"/>
        <v>55528</v>
      </c>
    </row>
    <row r="37" spans="2:27" ht="15" customHeight="1" x14ac:dyDescent="0.25">
      <c r="B37" t="str">
        <f>D30</f>
        <v>Forecasted Monthly Turnover</v>
      </c>
      <c r="D37">
        <f ca="1">OFFSET($C$5,MATCH($B37,$B$6:$B$22,0),MATCH(D$34,$D$5:$DF$5,0),1,1)</f>
        <v>40000</v>
      </c>
      <c r="E37">
        <f t="shared" ca="1" si="43"/>
        <v>14000</v>
      </c>
      <c r="F37">
        <f t="shared" ca="1" si="43"/>
        <v>78000</v>
      </c>
      <c r="G37">
        <f t="shared" ca="1" si="43"/>
        <v>40000</v>
      </c>
      <c r="H37">
        <f t="shared" ca="1" si="43"/>
        <v>40000</v>
      </c>
      <c r="I37">
        <f t="shared" ca="1" si="43"/>
        <v>40000</v>
      </c>
      <c r="J37">
        <f t="shared" ca="1" si="43"/>
        <v>40000</v>
      </c>
      <c r="K37">
        <f t="shared" ca="1" si="43"/>
        <v>40000</v>
      </c>
      <c r="L37">
        <f t="shared" ca="1" si="43"/>
        <v>40000</v>
      </c>
      <c r="M37">
        <f t="shared" ca="1" si="43"/>
        <v>40000</v>
      </c>
      <c r="N37">
        <f t="shared" ca="1" si="43"/>
        <v>40000</v>
      </c>
      <c r="O37">
        <f t="shared" ca="1" si="43"/>
        <v>40000</v>
      </c>
      <c r="P37">
        <f t="shared" ca="1" si="43"/>
        <v>30000</v>
      </c>
      <c r="Q37">
        <f t="shared" ca="1" si="43"/>
        <v>30000</v>
      </c>
      <c r="R37">
        <f t="shared" ca="1" si="43"/>
        <v>30000</v>
      </c>
      <c r="S37">
        <f t="shared" ca="1" si="43"/>
        <v>30000</v>
      </c>
      <c r="T37">
        <f t="shared" ca="1" si="43"/>
        <v>30000</v>
      </c>
      <c r="U37">
        <f t="shared" ca="1" si="43"/>
        <v>30000</v>
      </c>
      <c r="V37">
        <f t="shared" ca="1" si="43"/>
        <v>60000</v>
      </c>
      <c r="W37">
        <f t="shared" ca="1" si="43"/>
        <v>60000</v>
      </c>
      <c r="X37">
        <f t="shared" ca="1" si="43"/>
        <v>60000</v>
      </c>
      <c r="Y37">
        <f t="shared" ca="1" si="43"/>
        <v>60000</v>
      </c>
      <c r="Z37">
        <f t="shared" ca="1" si="43"/>
        <v>60000</v>
      </c>
      <c r="AA37">
        <f t="shared" ca="1" si="43"/>
        <v>60000</v>
      </c>
    </row>
  </sheetData>
  <mergeCells count="2">
    <mergeCell ref="B2:E2"/>
    <mergeCell ref="F2:I2"/>
  </mergeCells>
  <conditionalFormatting sqref="F2:I2 D17:O17 D14:O14 D20:O20 E13:O13">
    <cfRule type="cellIs" dxfId="36" priority="184" operator="equal">
      <formula>""</formula>
    </cfRule>
  </conditionalFormatting>
  <conditionalFormatting sqref="D8:I8 P8:Z8">
    <cfRule type="cellIs" dxfId="35" priority="185" operator="equal">
      <formula>0</formula>
    </cfRule>
  </conditionalFormatting>
  <conditionalFormatting sqref="D12:CI12">
    <cfRule type="expression" dxfId="34" priority="188">
      <formula>#REF!=0</formula>
    </cfRule>
  </conditionalFormatting>
  <conditionalFormatting sqref="P17:V17 P20:V20 P13:V14">
    <cfRule type="cellIs" dxfId="33" priority="172" operator="equal">
      <formula>""</formula>
    </cfRule>
  </conditionalFormatting>
  <conditionalFormatting sqref="B17 B13:B14">
    <cfRule type="cellIs" dxfId="32" priority="113" operator="equal">
      <formula>""</formula>
    </cfRule>
  </conditionalFormatting>
  <conditionalFormatting sqref="B16">
    <cfRule type="cellIs" dxfId="31" priority="128" operator="equal">
      <formula>""</formula>
    </cfRule>
  </conditionalFormatting>
  <conditionalFormatting sqref="D4:O4">
    <cfRule type="expression" dxfId="30" priority="104">
      <formula>#REF!=0</formula>
    </cfRule>
  </conditionalFormatting>
  <conditionalFormatting sqref="J8:O8">
    <cfRule type="cellIs" dxfId="29" priority="97" operator="equal">
      <formula>0</formula>
    </cfRule>
  </conditionalFormatting>
  <conditionalFormatting sqref="P17:Z17 P13:Z14 P20:Z20">
    <cfRule type="cellIs" dxfId="28" priority="83" operator="equal">
      <formula>""</formula>
    </cfRule>
  </conditionalFormatting>
  <conditionalFormatting sqref="P4:Z4">
    <cfRule type="expression" dxfId="27" priority="74">
      <formula>#REF!=0</formula>
    </cfRule>
  </conditionalFormatting>
  <conditionalFormatting sqref="AA17:AM17 AA13:AM14 AA20:AM20">
    <cfRule type="cellIs" dxfId="26" priority="48" operator="equal">
      <formula>""</formula>
    </cfRule>
  </conditionalFormatting>
  <conditionalFormatting sqref="AA4:BY4">
    <cfRule type="expression" dxfId="25" priority="45">
      <formula>#REF!=0</formula>
    </cfRule>
  </conditionalFormatting>
  <conditionalFormatting sqref="AA8:BY8">
    <cfRule type="cellIs" dxfId="24" priority="53" operator="equal">
      <formula>0</formula>
    </cfRule>
  </conditionalFormatting>
  <conditionalFormatting sqref="BZ4:CI4">
    <cfRule type="expression" dxfId="23" priority="34">
      <formula>#REF!=0</formula>
    </cfRule>
  </conditionalFormatting>
  <conditionalFormatting sqref="BZ8:CI8">
    <cfRule type="cellIs" dxfId="22" priority="42" operator="equal">
      <formula>0</formula>
    </cfRule>
  </conditionalFormatting>
  <conditionalFormatting sqref="D11:AL11 D21:CI21 DE21:DG21">
    <cfRule type="expression" dxfId="21" priority="31">
      <formula>D7=0</formula>
    </cfRule>
  </conditionalFormatting>
  <conditionalFormatting sqref="D23:I23 P23:Z23">
    <cfRule type="expression" dxfId="20" priority="27">
      <formula>#REF!=0</formula>
    </cfRule>
  </conditionalFormatting>
  <conditionalFormatting sqref="J23:O23">
    <cfRule type="expression" dxfId="19" priority="26">
      <formula>#REF!=0</formula>
    </cfRule>
  </conditionalFormatting>
  <conditionalFormatting sqref="AA23:BY23 AP22:BY22">
    <cfRule type="expression" dxfId="18" priority="25">
      <formula>#REF!=0</formula>
    </cfRule>
  </conditionalFormatting>
  <conditionalFormatting sqref="BZ22:CI23">
    <cfRule type="expression" dxfId="17" priority="24">
      <formula>#REF!=0</formula>
    </cfRule>
  </conditionalFormatting>
  <conditionalFormatting sqref="DE22:DG23">
    <cfRule type="expression" dxfId="16" priority="1">
      <formula>#REF!=0</formula>
    </cfRule>
  </conditionalFormatting>
  <conditionalFormatting sqref="CJ12:CX12">
    <cfRule type="expression" dxfId="15" priority="15">
      <formula>#REF!=0</formula>
    </cfRule>
  </conditionalFormatting>
  <conditionalFormatting sqref="CJ4:CX4">
    <cfRule type="expression" dxfId="14" priority="13">
      <formula>#REF!=0</formula>
    </cfRule>
  </conditionalFormatting>
  <conditionalFormatting sqref="CJ8:CX8">
    <cfRule type="cellIs" dxfId="13" priority="14" operator="equal">
      <formula>0</formula>
    </cfRule>
  </conditionalFormatting>
  <conditionalFormatting sqref="CJ21:CX21">
    <cfRule type="expression" dxfId="12" priority="12">
      <formula>CJ17=0</formula>
    </cfRule>
  </conditionalFormatting>
  <conditionalFormatting sqref="CJ22:CX23">
    <cfRule type="expression" dxfId="11" priority="11">
      <formula>#REF!=0</formula>
    </cfRule>
  </conditionalFormatting>
  <conditionalFormatting sqref="CY12:DD12">
    <cfRule type="expression" dxfId="10" priority="10">
      <formula>#REF!=0</formula>
    </cfRule>
  </conditionalFormatting>
  <conditionalFormatting sqref="CY4:DD4">
    <cfRule type="expression" dxfId="9" priority="8">
      <formula>#REF!=0</formula>
    </cfRule>
  </conditionalFormatting>
  <conditionalFormatting sqref="CY8:DD8">
    <cfRule type="cellIs" dxfId="8" priority="9" operator="equal">
      <formula>0</formula>
    </cfRule>
  </conditionalFormatting>
  <conditionalFormatting sqref="CY21:DD21">
    <cfRule type="expression" dxfId="7" priority="7">
      <formula>CY17=0</formula>
    </cfRule>
  </conditionalFormatting>
  <conditionalFormatting sqref="CY22:DD23">
    <cfRule type="expression" dxfId="6" priority="6">
      <formula>#REF!=0</formula>
    </cfRule>
  </conditionalFormatting>
  <conditionalFormatting sqref="DE12:DG12">
    <cfRule type="expression" dxfId="5" priority="5">
      <formula>#REF!=0</formula>
    </cfRule>
  </conditionalFormatting>
  <conditionalFormatting sqref="DE4:DG4">
    <cfRule type="expression" dxfId="4" priority="3">
      <formula>#REF!=0</formula>
    </cfRule>
  </conditionalFormatting>
  <conditionalFormatting sqref="DE8:DG8">
    <cfRule type="cellIs" dxfId="3" priority="4" operator="equal">
      <formula>0</formula>
    </cfRule>
  </conditionalFormatting>
  <dataValidations count="3">
    <dataValidation type="date" operator="greaterThan" allowBlank="1" showInputMessage="1" prompt="Date - This date is earlier than today's date - are you sure?" sqref="F2" xr:uid="{00000000-0002-0000-0000-000000000000}">
      <formula1>#REF!</formula1>
    </dataValidation>
    <dataValidation type="list" allowBlank="1" showInputMessage="1" showErrorMessage="1" sqref="D28" xr:uid="{EBAE8243-6C29-4F3D-B9FA-565367528C64}">
      <formula1>Years</formula1>
    </dataValidation>
    <dataValidation type="list" allowBlank="1" showInputMessage="1" showErrorMessage="1" sqref="D29:D30" xr:uid="{42AC5982-4EBE-4C6E-BF80-4B85EE076BDD}">
      <formula1>Graph_Options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5B6D-13DE-449A-8CB9-26579919BA31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7994-A62D-47DE-B374-1350D6E74976}">
  <dimension ref="A3:E62"/>
  <sheetViews>
    <sheetView showGridLines="0" tabSelected="1" topLeftCell="A58" workbookViewId="0">
      <selection activeCell="C59" sqref="C59"/>
    </sheetView>
  </sheetViews>
  <sheetFormatPr defaultRowHeight="15" x14ac:dyDescent="0.25"/>
  <cols>
    <col min="1" max="1" width="20.5703125" customWidth="1"/>
    <col min="2" max="2" width="65.140625" customWidth="1"/>
    <col min="5" max="5" width="10.42578125" customWidth="1"/>
  </cols>
  <sheetData>
    <row r="3" spans="1:2" ht="18.75" x14ac:dyDescent="0.3">
      <c r="A3" s="54" t="s">
        <v>24</v>
      </c>
      <c r="B3" s="67">
        <v>2017</v>
      </c>
    </row>
    <row r="33" spans="1:5" ht="18.75" x14ac:dyDescent="0.3">
      <c r="A33" s="54" t="s">
        <v>24</v>
      </c>
      <c r="B33" s="68">
        <v>2017</v>
      </c>
      <c r="E33" s="69"/>
    </row>
    <row r="34" spans="1:5" ht="18.75" x14ac:dyDescent="0.3">
      <c r="A34" s="54" t="s">
        <v>25</v>
      </c>
      <c r="B34" s="68" t="s">
        <v>26</v>
      </c>
      <c r="C34" s="70"/>
      <c r="D34" s="25"/>
      <c r="E34" s="25"/>
    </row>
    <row r="35" spans="1:5" ht="18.75" x14ac:dyDescent="0.3">
      <c r="A35" s="54" t="s">
        <v>27</v>
      </c>
      <c r="B35" s="68" t="s">
        <v>28</v>
      </c>
      <c r="C35" s="70"/>
      <c r="D35" s="25"/>
    </row>
    <row r="36" spans="1:5" ht="18.75" x14ac:dyDescent="0.3">
      <c r="A36" s="54" t="s">
        <v>29</v>
      </c>
      <c r="B36" s="68" t="s">
        <v>5</v>
      </c>
      <c r="C36" s="25"/>
      <c r="D36" s="25"/>
    </row>
    <row r="58" spans="1:2" ht="18.75" x14ac:dyDescent="0.3">
      <c r="A58" s="54" t="s">
        <v>24</v>
      </c>
      <c r="B58" s="68">
        <v>2016</v>
      </c>
    </row>
    <row r="59" spans="1:2" ht="18.75" x14ac:dyDescent="0.3">
      <c r="A59" s="54" t="s">
        <v>30</v>
      </c>
      <c r="B59" s="68" t="s">
        <v>5</v>
      </c>
    </row>
    <row r="60" spans="1:2" ht="18.75" x14ac:dyDescent="0.3">
      <c r="A60" s="54" t="s">
        <v>27</v>
      </c>
      <c r="B60" s="68" t="s">
        <v>20</v>
      </c>
    </row>
    <row r="61" spans="1:2" ht="18.75" x14ac:dyDescent="0.3">
      <c r="A61" s="54" t="s">
        <v>29</v>
      </c>
      <c r="B61" s="68" t="s">
        <v>4</v>
      </c>
    </row>
    <row r="62" spans="1:2" ht="18.75" x14ac:dyDescent="0.3">
      <c r="A62" s="54"/>
      <c r="B62" s="73"/>
    </row>
  </sheetData>
  <dataValidations count="3">
    <dataValidation type="list" allowBlank="1" showInputMessage="1" showErrorMessage="1" sqref="B3 B33 B58" xr:uid="{DAFA55DA-0C0A-4875-9676-0008DF698404}">
      <formula1>Years</formula1>
    </dataValidation>
    <dataValidation type="list" allowBlank="1" showInputMessage="1" showErrorMessage="1" sqref="B34:B36" xr:uid="{DF25DA4A-12E8-47C8-89B9-480B847C7F90}">
      <formula1>Year_to_date</formula1>
    </dataValidation>
    <dataValidation type="list" allowBlank="1" showInputMessage="1" showErrorMessage="1" sqref="B59:B62" xr:uid="{72096BF7-C4C2-49F8-BD70-D97C6D2EBA7A}">
      <formula1>Sales_options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7E6C-AA07-4A6F-B702-3B685FE9BB4D}">
  <dimension ref="B5:AL8"/>
  <sheetViews>
    <sheetView topLeftCell="B1" workbookViewId="0">
      <selection activeCell="K5" sqref="K5"/>
    </sheetView>
  </sheetViews>
  <sheetFormatPr defaultRowHeight="15" x14ac:dyDescent="0.25"/>
  <cols>
    <col min="2" max="2" width="40.7109375" customWidth="1"/>
    <col min="3" max="37" width="12.7109375" customWidth="1"/>
    <col min="38" max="38" width="17" customWidth="1"/>
  </cols>
  <sheetData>
    <row r="5" spans="2:38" ht="18.75" x14ac:dyDescent="0.3">
      <c r="C5" s="53">
        <f>DATE('Financial 3 Year Charts'!B58-1,1,1)</f>
        <v>42005</v>
      </c>
      <c r="D5" s="53">
        <f t="shared" ref="D5:Z5" si="0">EOMONTH(C5,0)+1</f>
        <v>42036</v>
      </c>
      <c r="E5" s="53">
        <f t="shared" si="0"/>
        <v>42064</v>
      </c>
      <c r="F5" s="53">
        <f t="shared" si="0"/>
        <v>42095</v>
      </c>
      <c r="G5" s="53">
        <f t="shared" si="0"/>
        <v>42125</v>
      </c>
      <c r="H5" s="53">
        <f t="shared" si="0"/>
        <v>42156</v>
      </c>
      <c r="I5" s="53">
        <f t="shared" si="0"/>
        <v>42186</v>
      </c>
      <c r="J5" s="53">
        <f t="shared" si="0"/>
        <v>42217</v>
      </c>
      <c r="K5" s="53">
        <f t="shared" si="0"/>
        <v>42248</v>
      </c>
      <c r="L5" s="53">
        <f t="shared" si="0"/>
        <v>42278</v>
      </c>
      <c r="M5" s="53">
        <f t="shared" si="0"/>
        <v>42309</v>
      </c>
      <c r="N5" s="53">
        <f t="shared" si="0"/>
        <v>42339</v>
      </c>
      <c r="O5" s="53">
        <f t="shared" si="0"/>
        <v>42370</v>
      </c>
      <c r="P5" s="53">
        <f t="shared" si="0"/>
        <v>42401</v>
      </c>
      <c r="Q5" s="53">
        <f t="shared" si="0"/>
        <v>42430</v>
      </c>
      <c r="R5" s="53">
        <f t="shared" si="0"/>
        <v>42461</v>
      </c>
      <c r="S5" s="53">
        <f t="shared" si="0"/>
        <v>42491</v>
      </c>
      <c r="T5" s="53">
        <f t="shared" si="0"/>
        <v>42522</v>
      </c>
      <c r="U5" s="53">
        <f t="shared" si="0"/>
        <v>42552</v>
      </c>
      <c r="V5" s="53">
        <f t="shared" si="0"/>
        <v>42583</v>
      </c>
      <c r="W5" s="53">
        <f t="shared" si="0"/>
        <v>42614</v>
      </c>
      <c r="X5" s="53">
        <f t="shared" si="0"/>
        <v>42644</v>
      </c>
      <c r="Y5" s="53">
        <f t="shared" si="0"/>
        <v>42675</v>
      </c>
      <c r="Z5" s="53">
        <f t="shared" si="0"/>
        <v>42705</v>
      </c>
      <c r="AA5" s="53">
        <f t="shared" ref="AA5" si="1">EOMONTH(Z5,0)+1</f>
        <v>42736</v>
      </c>
      <c r="AB5" s="53">
        <f t="shared" ref="AB5" si="2">EOMONTH(AA5,0)+1</f>
        <v>42767</v>
      </c>
      <c r="AC5" s="53">
        <f t="shared" ref="AC5" si="3">EOMONTH(AB5,0)+1</f>
        <v>42795</v>
      </c>
      <c r="AD5" s="53">
        <f t="shared" ref="AD5" si="4">EOMONTH(AC5,0)+1</f>
        <v>42826</v>
      </c>
      <c r="AE5" s="53">
        <f t="shared" ref="AE5" si="5">EOMONTH(AD5,0)+1</f>
        <v>42856</v>
      </c>
      <c r="AF5" s="53">
        <f t="shared" ref="AF5" si="6">EOMONTH(AE5,0)+1</f>
        <v>42887</v>
      </c>
      <c r="AG5" s="53">
        <f t="shared" ref="AG5" si="7">EOMONTH(AF5,0)+1</f>
        <v>42917</v>
      </c>
      <c r="AH5" s="53">
        <f t="shared" ref="AH5" si="8">EOMONTH(AG5,0)+1</f>
        <v>42948</v>
      </c>
      <c r="AI5" s="53">
        <f t="shared" ref="AI5" si="9">EOMONTH(AH5,0)+1</f>
        <v>42979</v>
      </c>
      <c r="AJ5" s="53">
        <f t="shared" ref="AJ5" si="10">EOMONTH(AI5,0)+1</f>
        <v>43009</v>
      </c>
      <c r="AK5" s="53">
        <f t="shared" ref="AK5" si="11">EOMONTH(AJ5,0)+1</f>
        <v>43040</v>
      </c>
      <c r="AL5" s="53">
        <f t="shared" ref="AL5" si="12">EOMONTH(AK5,0)+1</f>
        <v>43070</v>
      </c>
    </row>
    <row r="6" spans="2:38" ht="18.75" x14ac:dyDescent="0.3">
      <c r="B6" s="66" t="str">
        <f>'Financial 3 Year Charts'!$B59</f>
        <v>Gross Profit</v>
      </c>
      <c r="C6" s="71">
        <f ca="1">IF(LEN('Financial 3 Year Charts'!$B59)&gt;0,OFFSET(Input!$C$5,MATCH('Financial 3 Year Charts'!$B59,Input!$B$6:$B$22,0),MATCH(C$5,Input!$D$5:$CI$5,0),1,1),0)</f>
        <v>58953</v>
      </c>
      <c r="D6" s="71">
        <f ca="1">IF(LEN('Financial 3 Year Charts'!$B59)&gt;0,OFFSET(Input!$C$5,MATCH('Financial 3 Year Charts'!$B59,Input!$B$6:$B$22,0),MATCH(D$5,Input!$D$5:$CI$5,0),1,1),0)</f>
        <v>34681</v>
      </c>
      <c r="E6" s="71">
        <f ca="1">IF(LEN('Financial 3 Year Charts'!$B59)&gt;0,OFFSET(Input!$C$5,MATCH('Financial 3 Year Charts'!$B59,Input!$B$6:$B$22,0),MATCH(E$5,Input!$D$5:$CI$5,0),1,1),0)</f>
        <v>79390</v>
      </c>
      <c r="F6" s="71">
        <f ca="1">IF(LEN('Financial 3 Year Charts'!$B59)&gt;0,OFFSET(Input!$C$5,MATCH('Financial 3 Year Charts'!$B59,Input!$B$6:$B$22,0),MATCH(F$5,Input!$D$5:$CI$5,0),1,1),0)</f>
        <v>80013</v>
      </c>
      <c r="G6" s="71">
        <f ca="1">IF(LEN('Financial 3 Year Charts'!$B59)&gt;0,OFFSET(Input!$C$5,MATCH('Financial 3 Year Charts'!$B59,Input!$B$6:$B$22,0),MATCH(G$5,Input!$D$5:$CI$5,0),1,1),0)</f>
        <v>41921</v>
      </c>
      <c r="H6" s="71">
        <f ca="1">IF(LEN('Financial 3 Year Charts'!$B59)&gt;0,OFFSET(Input!$C$5,MATCH('Financial 3 Year Charts'!$B59,Input!$B$6:$B$22,0),MATCH(H$5,Input!$D$5:$CI$5,0),1,1),0)</f>
        <v>14913</v>
      </c>
      <c r="I6" s="71">
        <f ca="1">IF(LEN('Financial 3 Year Charts'!$B59)&gt;0,OFFSET(Input!$C$5,MATCH('Financial 3 Year Charts'!$B59,Input!$B$6:$B$22,0),MATCH(I$5,Input!$D$5:$CI$5,0),1,1),0)</f>
        <v>63671</v>
      </c>
      <c r="J6" s="71">
        <f ca="1">IF(LEN('Financial 3 Year Charts'!$B59)&gt;0,OFFSET(Input!$C$5,MATCH('Financial 3 Year Charts'!$B59,Input!$B$6:$B$22,0),MATCH(J$5,Input!$D$5:$CI$5,0),1,1),0)</f>
        <v>70247</v>
      </c>
      <c r="K6" s="71">
        <f ca="1">IF(LEN('Financial 3 Year Charts'!$B59)&gt;0,OFFSET(Input!$C$5,MATCH('Financial 3 Year Charts'!$B59,Input!$B$6:$B$22,0),MATCH(K$5,Input!$D$5:$CI$5,0),1,1),0)</f>
        <v>45776</v>
      </c>
      <c r="L6" s="71">
        <f ca="1">IF(LEN('Financial 3 Year Charts'!$B59)&gt;0,OFFSET(Input!$C$5,MATCH('Financial 3 Year Charts'!$B59,Input!$B$6:$B$22,0),MATCH(L$5,Input!$D$5:$CI$5,0),1,1),0)</f>
        <v>76498</v>
      </c>
      <c r="M6" s="71">
        <f ca="1">IF(LEN('Financial 3 Year Charts'!$B59)&gt;0,OFFSET(Input!$C$5,MATCH('Financial 3 Year Charts'!$B59,Input!$B$6:$B$22,0),MATCH(M$5,Input!$D$5:$CI$5,0),1,1),0)</f>
        <v>37461</v>
      </c>
      <c r="N6" s="71">
        <f ca="1">IF(LEN('Financial 3 Year Charts'!$B59)&gt;0,OFFSET(Input!$C$5,MATCH('Financial 3 Year Charts'!$B59,Input!$B$6:$B$22,0),MATCH(N$5,Input!$D$5:$CI$5,0),1,1),0)</f>
        <v>28769</v>
      </c>
      <c r="O6" s="71">
        <f ca="1">IF(LEN('Financial 3 Year Charts'!$B59)&gt;0,OFFSET(Input!$C$5,MATCH('Financial 3 Year Charts'!$B59,Input!$B$6:$B$22,0),MATCH(O$5,Input!$D$5:$CI$5,0),1,1),0)</f>
        <v>56244</v>
      </c>
      <c r="P6" s="71">
        <f ca="1">IF(LEN('Financial 3 Year Charts'!$B59)&gt;0,OFFSET(Input!$C$5,MATCH('Financial 3 Year Charts'!$B59,Input!$B$6:$B$22,0),MATCH(P$5,Input!$D$5:$CI$5,0),1,1),0)</f>
        <v>81715</v>
      </c>
      <c r="Q6" s="71">
        <f ca="1">IF(LEN('Financial 3 Year Charts'!$B59)&gt;0,OFFSET(Input!$C$5,MATCH('Financial 3 Year Charts'!$B59,Input!$B$6:$B$22,0),MATCH(Q$5,Input!$D$5:$CI$5,0),1,1),0)</f>
        <v>20327</v>
      </c>
      <c r="R6" s="71">
        <f ca="1">IF(LEN('Financial 3 Year Charts'!$B59)&gt;0,OFFSET(Input!$C$5,MATCH('Financial 3 Year Charts'!$B59,Input!$B$6:$B$22,0),MATCH(R$5,Input!$D$5:$CI$5,0),1,1),0)</f>
        <v>30312</v>
      </c>
      <c r="S6" s="71">
        <f ca="1">IF(LEN('Financial 3 Year Charts'!$B59)&gt;0,OFFSET(Input!$C$5,MATCH('Financial 3 Year Charts'!$B59,Input!$B$6:$B$22,0),MATCH(S$5,Input!$D$5:$CI$5,0),1,1),0)</f>
        <v>72261</v>
      </c>
      <c r="T6" s="71">
        <f ca="1">IF(LEN('Financial 3 Year Charts'!$B59)&gt;0,OFFSET(Input!$C$5,MATCH('Financial 3 Year Charts'!$B59,Input!$B$6:$B$22,0),MATCH(T$5,Input!$D$5:$CI$5,0),1,1),0)</f>
        <v>113321</v>
      </c>
      <c r="U6" s="71">
        <f ca="1">IF(LEN('Financial 3 Year Charts'!$B59)&gt;0,OFFSET(Input!$C$5,MATCH('Financial 3 Year Charts'!$B59,Input!$B$6:$B$22,0),MATCH(U$5,Input!$D$5:$CI$5,0),1,1),0)</f>
        <v>57761</v>
      </c>
      <c r="V6" s="71">
        <f ca="1">IF(LEN('Financial 3 Year Charts'!$B59)&gt;0,OFFSET(Input!$C$5,MATCH('Financial 3 Year Charts'!$B59,Input!$B$6:$B$22,0),MATCH(V$5,Input!$D$5:$CI$5,0),1,1),0)</f>
        <v>98512</v>
      </c>
      <c r="W6" s="71">
        <f ca="1">IF(LEN('Financial 3 Year Charts'!$B59)&gt;0,OFFSET(Input!$C$5,MATCH('Financial 3 Year Charts'!$B59,Input!$B$6:$B$22,0),MATCH(W$5,Input!$D$5:$CI$5,0),1,1),0)</f>
        <v>-4484</v>
      </c>
      <c r="X6" s="71">
        <f ca="1">IF(LEN('Financial 3 Year Charts'!$B59)&gt;0,OFFSET(Input!$C$5,MATCH('Financial 3 Year Charts'!$B59,Input!$B$6:$B$22,0),MATCH(X$5,Input!$D$5:$CI$5,0),1,1),0)</f>
        <v>59394</v>
      </c>
      <c r="Y6" s="71">
        <f ca="1">IF(LEN('Financial 3 Year Charts'!$B59)&gt;0,OFFSET(Input!$C$5,MATCH('Financial 3 Year Charts'!$B59,Input!$B$6:$B$22,0),MATCH(Y$5,Input!$D$5:$CI$5,0),1,1),0)</f>
        <v>103010</v>
      </c>
      <c r="Z6" s="71">
        <f ca="1">IF(LEN('Financial 3 Year Charts'!$B59)&gt;0,OFFSET(Input!$C$5,MATCH('Financial 3 Year Charts'!$B59,Input!$B$6:$B$22,0),MATCH(Z$5,Input!$D$5:$CI$5,0),1,1),0)</f>
        <v>44289</v>
      </c>
      <c r="AA6" s="71">
        <f ca="1">IF(LEN('Financial 3 Year Charts'!$B59)&gt;0,OFFSET(Input!$C$5,MATCH('Financial 3 Year Charts'!$B59,Input!$B$6:$B$22,0),MATCH(AA$5,Input!$D$5:$CI$5,0),1,1),0)</f>
        <v>0</v>
      </c>
      <c r="AB6" s="71">
        <f ca="1">IF(LEN('Financial 3 Year Charts'!$B59)&gt;0,OFFSET(Input!$C$5,MATCH('Financial 3 Year Charts'!$B59,Input!$B$6:$B$22,0),MATCH(AB$5,Input!$D$5:$CI$5,0),1,1),0)</f>
        <v>0</v>
      </c>
      <c r="AC6" s="71">
        <f ca="1">IF(LEN('Financial 3 Year Charts'!$B59)&gt;0,OFFSET(Input!$C$5,MATCH('Financial 3 Year Charts'!$B59,Input!$B$6:$B$22,0),MATCH(AC$5,Input!$D$5:$CI$5,0),1,1),0)</f>
        <v>0</v>
      </c>
      <c r="AD6" s="71">
        <f ca="1">IF(LEN('Financial 3 Year Charts'!$B59)&gt;0,OFFSET(Input!$C$5,MATCH('Financial 3 Year Charts'!$B59,Input!$B$6:$B$22,0),MATCH(AD$5,Input!$D$5:$CI$5,0),1,1),0)</f>
        <v>0</v>
      </c>
      <c r="AE6" s="71">
        <f ca="1">IF(LEN('Financial 3 Year Charts'!$B59)&gt;0,OFFSET(Input!$C$5,MATCH('Financial 3 Year Charts'!$B59,Input!$B$6:$B$22,0),MATCH(AE$5,Input!$D$5:$CI$5,0),1,1),0)</f>
        <v>0</v>
      </c>
      <c r="AF6" s="71">
        <f ca="1">IF(LEN('Financial 3 Year Charts'!$B59)&gt;0,OFFSET(Input!$C$5,MATCH('Financial 3 Year Charts'!$B59,Input!$B$6:$B$22,0),MATCH(AF$5,Input!$D$5:$CI$5,0),1,1),0)</f>
        <v>0</v>
      </c>
      <c r="AG6" s="71">
        <f ca="1">IF(LEN('Financial 3 Year Charts'!$B59)&gt;0,OFFSET(Input!$C$5,MATCH('Financial 3 Year Charts'!$B59,Input!$B$6:$B$22,0),MATCH(AG$5,Input!$D$5:$CI$5,0),1,1),0)</f>
        <v>0</v>
      </c>
      <c r="AH6" s="71">
        <f ca="1">IF(LEN('Financial 3 Year Charts'!$B59)&gt;0,OFFSET(Input!$C$5,MATCH('Financial 3 Year Charts'!$B59,Input!$B$6:$B$22,0),MATCH(AH$5,Input!$D$5:$CI$5,0),1,1),0)</f>
        <v>0</v>
      </c>
      <c r="AI6" s="71">
        <f ca="1">IF(LEN('Financial 3 Year Charts'!$B59)&gt;0,OFFSET(Input!$C$5,MATCH('Financial 3 Year Charts'!$B59,Input!$B$6:$B$22,0),MATCH(AI$5,Input!$D$5:$CI$5,0),1,1),0)</f>
        <v>0</v>
      </c>
      <c r="AJ6" s="71">
        <f ca="1">IF(LEN('Financial 3 Year Charts'!$B59)&gt;0,OFFSET(Input!$C$5,MATCH('Financial 3 Year Charts'!$B59,Input!$B$6:$B$22,0),MATCH(AJ$5,Input!$D$5:$CI$5,0),1,1),0)</f>
        <v>0</v>
      </c>
      <c r="AK6" s="71">
        <f ca="1">IF(LEN('Financial 3 Year Charts'!$B59)&gt;0,OFFSET(Input!$C$5,MATCH('Financial 3 Year Charts'!$B59,Input!$B$6:$B$22,0),MATCH(AK$5,Input!$D$5:$CI$5,0),1,1),0)</f>
        <v>0</v>
      </c>
      <c r="AL6" s="71">
        <f ca="1">IF(LEN('Financial 3 Year Charts'!$B59)&gt;0,OFFSET(Input!$C$5,MATCH('Financial 3 Year Charts'!$B59,Input!$B$6:$B$22,0),MATCH(AL$5,Input!$D$5:$CI$5,0),1,1),0)</f>
        <v>0</v>
      </c>
    </row>
    <row r="7" spans="2:38" ht="18.75" x14ac:dyDescent="0.3">
      <c r="B7" s="66" t="str">
        <f>'Financial 3 Year Charts'!$B60</f>
        <v>Forecasted Monthly Turnover</v>
      </c>
      <c r="C7" s="71">
        <f ca="1">IF(LEN('Financial 3 Year Charts'!$B60)&gt;0,OFFSET(Input!$C$5,MATCH('Financial 3 Year Charts'!$B60,Input!$B$6:$B$22,0),MATCH(C$5,Input!$D$5:$CI$5,0),1,1),0)</f>
        <v>30000</v>
      </c>
      <c r="D7" s="71">
        <f ca="1">IF(LEN('Financial 3 Year Charts'!$B60)&gt;0,OFFSET(Input!$C$5,MATCH('Financial 3 Year Charts'!$B60,Input!$B$6:$B$22,0),MATCH(D$5,Input!$D$5:$CI$5,0),1,1),0)</f>
        <v>30000</v>
      </c>
      <c r="E7" s="71">
        <f ca="1">IF(LEN('Financial 3 Year Charts'!$B60)&gt;0,OFFSET(Input!$C$5,MATCH('Financial 3 Year Charts'!$B60,Input!$B$6:$B$22,0),MATCH(E$5,Input!$D$5:$CI$5,0),1,1),0)</f>
        <v>30000</v>
      </c>
      <c r="F7" s="71">
        <f ca="1">IF(LEN('Financial 3 Year Charts'!$B60)&gt;0,OFFSET(Input!$C$5,MATCH('Financial 3 Year Charts'!$B60,Input!$B$6:$B$22,0),MATCH(F$5,Input!$D$5:$CI$5,0),1,1),0)</f>
        <v>30000</v>
      </c>
      <c r="G7" s="71">
        <f ca="1">IF(LEN('Financial 3 Year Charts'!$B60)&gt;0,OFFSET(Input!$C$5,MATCH('Financial 3 Year Charts'!$B60,Input!$B$6:$B$22,0),MATCH(G$5,Input!$D$5:$CI$5,0),1,1),0)</f>
        <v>30000</v>
      </c>
      <c r="H7" s="71">
        <f ca="1">IF(LEN('Financial 3 Year Charts'!$B60)&gt;0,OFFSET(Input!$C$5,MATCH('Financial 3 Year Charts'!$B60,Input!$B$6:$B$22,0),MATCH(H$5,Input!$D$5:$CI$5,0),1,1),0)</f>
        <v>30000</v>
      </c>
      <c r="I7" s="71">
        <f ca="1">IF(LEN('Financial 3 Year Charts'!$B60)&gt;0,OFFSET(Input!$C$5,MATCH('Financial 3 Year Charts'!$B60,Input!$B$6:$B$22,0),MATCH(I$5,Input!$D$5:$CI$5,0),1,1),0)</f>
        <v>60000</v>
      </c>
      <c r="J7" s="71">
        <f ca="1">IF(LEN('Financial 3 Year Charts'!$B60)&gt;0,OFFSET(Input!$C$5,MATCH('Financial 3 Year Charts'!$B60,Input!$B$6:$B$22,0),MATCH(J$5,Input!$D$5:$CI$5,0),1,1),0)</f>
        <v>60000</v>
      </c>
      <c r="K7" s="71">
        <f ca="1">IF(LEN('Financial 3 Year Charts'!$B60)&gt;0,OFFSET(Input!$C$5,MATCH('Financial 3 Year Charts'!$B60,Input!$B$6:$B$22,0),MATCH(K$5,Input!$D$5:$CI$5,0),1,1),0)</f>
        <v>60000</v>
      </c>
      <c r="L7" s="71">
        <f ca="1">IF(LEN('Financial 3 Year Charts'!$B60)&gt;0,OFFSET(Input!$C$5,MATCH('Financial 3 Year Charts'!$B60,Input!$B$6:$B$22,0),MATCH(L$5,Input!$D$5:$CI$5,0),1,1),0)</f>
        <v>60000</v>
      </c>
      <c r="M7" s="71">
        <f ca="1">IF(LEN('Financial 3 Year Charts'!$B60)&gt;0,OFFSET(Input!$C$5,MATCH('Financial 3 Year Charts'!$B60,Input!$B$6:$B$22,0),MATCH(M$5,Input!$D$5:$CI$5,0),1,1),0)</f>
        <v>60000</v>
      </c>
      <c r="N7" s="71">
        <f ca="1">IF(LEN('Financial 3 Year Charts'!$B60)&gt;0,OFFSET(Input!$C$5,MATCH('Financial 3 Year Charts'!$B60,Input!$B$6:$B$22,0),MATCH(N$5,Input!$D$5:$CI$5,0),1,1),0)</f>
        <v>60000</v>
      </c>
      <c r="O7" s="71">
        <f ca="1">IF(LEN('Financial 3 Year Charts'!$B60)&gt;0,OFFSET(Input!$C$5,MATCH('Financial 3 Year Charts'!$B60,Input!$B$6:$B$22,0),MATCH(O$5,Input!$D$5:$CI$5,0),1,1),0)</f>
        <v>60000</v>
      </c>
      <c r="P7" s="71">
        <f ca="1">IF(LEN('Financial 3 Year Charts'!$B60)&gt;0,OFFSET(Input!$C$5,MATCH('Financial 3 Year Charts'!$B60,Input!$B$6:$B$22,0),MATCH(P$5,Input!$D$5:$CI$5,0),1,1),0)</f>
        <v>45000</v>
      </c>
      <c r="Q7" s="71">
        <f ca="1">IF(LEN('Financial 3 Year Charts'!$B60)&gt;0,OFFSET(Input!$C$5,MATCH('Financial 3 Year Charts'!$B60,Input!$B$6:$B$22,0),MATCH(Q$5,Input!$D$5:$CI$5,0),1,1),0)</f>
        <v>45000</v>
      </c>
      <c r="R7" s="71">
        <f ca="1">IF(LEN('Financial 3 Year Charts'!$B60)&gt;0,OFFSET(Input!$C$5,MATCH('Financial 3 Year Charts'!$B60,Input!$B$6:$B$22,0),MATCH(R$5,Input!$D$5:$CI$5,0),1,1),0)</f>
        <v>45000</v>
      </c>
      <c r="S7" s="71">
        <f ca="1">IF(LEN('Financial 3 Year Charts'!$B60)&gt;0,OFFSET(Input!$C$5,MATCH('Financial 3 Year Charts'!$B60,Input!$B$6:$B$22,0),MATCH(S$5,Input!$D$5:$CI$5,0),1,1),0)</f>
        <v>45000</v>
      </c>
      <c r="T7" s="71">
        <f ca="1">IF(LEN('Financial 3 Year Charts'!$B60)&gt;0,OFFSET(Input!$C$5,MATCH('Financial 3 Year Charts'!$B60,Input!$B$6:$B$22,0),MATCH(T$5,Input!$D$5:$CI$5,0),1,1),0)</f>
        <v>45000</v>
      </c>
      <c r="U7" s="71">
        <f ca="1">IF(LEN('Financial 3 Year Charts'!$B60)&gt;0,OFFSET(Input!$C$5,MATCH('Financial 3 Year Charts'!$B60,Input!$B$6:$B$22,0),MATCH(U$5,Input!$D$5:$CI$5,0),1,1),0)</f>
        <v>45000</v>
      </c>
      <c r="V7" s="71">
        <f ca="1">IF(LEN('Financial 3 Year Charts'!$B60)&gt;0,OFFSET(Input!$C$5,MATCH('Financial 3 Year Charts'!$B60,Input!$B$6:$B$22,0),MATCH(V$5,Input!$D$5:$CI$5,0),1,1),0)</f>
        <v>45000</v>
      </c>
      <c r="W7" s="71">
        <f ca="1">IF(LEN('Financial 3 Year Charts'!$B60)&gt;0,OFFSET(Input!$C$5,MATCH('Financial 3 Year Charts'!$B60,Input!$B$6:$B$22,0),MATCH(W$5,Input!$D$5:$CI$5,0),1,1),0)</f>
        <v>45000</v>
      </c>
      <c r="X7" s="71">
        <f ca="1">IF(LEN('Financial 3 Year Charts'!$B60)&gt;0,OFFSET(Input!$C$5,MATCH('Financial 3 Year Charts'!$B60,Input!$B$6:$B$22,0),MATCH(X$5,Input!$D$5:$CI$5,0),1,1),0)</f>
        <v>45000</v>
      </c>
      <c r="Y7" s="71">
        <f ca="1">IF(LEN('Financial 3 Year Charts'!$B60)&gt;0,OFFSET(Input!$C$5,MATCH('Financial 3 Year Charts'!$B60,Input!$B$6:$B$22,0),MATCH(Y$5,Input!$D$5:$CI$5,0),1,1),0)</f>
        <v>45000</v>
      </c>
      <c r="Z7" s="71">
        <f ca="1">IF(LEN('Financial 3 Year Charts'!$B60)&gt;0,OFFSET(Input!$C$5,MATCH('Financial 3 Year Charts'!$B60,Input!$B$6:$B$22,0),MATCH(Z$5,Input!$D$5:$CI$5,0),1,1),0)</f>
        <v>45000</v>
      </c>
      <c r="AA7" s="71">
        <f ca="1">IF(LEN('Financial 3 Year Charts'!$B60)&gt;0,OFFSET(Input!$C$5,MATCH('Financial 3 Year Charts'!$B60,Input!$B$6:$B$22,0),MATCH(AA$5,Input!$D$5:$CI$5,0),1,1),0)</f>
        <v>100000</v>
      </c>
      <c r="AB7" s="71">
        <f ca="1">IF(LEN('Financial 3 Year Charts'!$B60)&gt;0,OFFSET(Input!$C$5,MATCH('Financial 3 Year Charts'!$B60,Input!$B$6:$B$22,0),MATCH(AB$5,Input!$D$5:$CI$5,0),1,1),0)</f>
        <v>120000</v>
      </c>
      <c r="AC7" s="71">
        <f ca="1">IF(LEN('Financial 3 Year Charts'!$B60)&gt;0,OFFSET(Input!$C$5,MATCH('Financial 3 Year Charts'!$B60,Input!$B$6:$B$22,0),MATCH(AC$5,Input!$D$5:$CI$5,0),1,1),0)</f>
        <v>0</v>
      </c>
      <c r="AD7" s="71">
        <f ca="1">IF(LEN('Financial 3 Year Charts'!$B60)&gt;0,OFFSET(Input!$C$5,MATCH('Financial 3 Year Charts'!$B60,Input!$B$6:$B$22,0),MATCH(AD$5,Input!$D$5:$CI$5,0),1,1),0)</f>
        <v>0</v>
      </c>
      <c r="AE7" s="71">
        <f ca="1">IF(LEN('Financial 3 Year Charts'!$B60)&gt;0,OFFSET(Input!$C$5,MATCH('Financial 3 Year Charts'!$B60,Input!$B$6:$B$22,0),MATCH(AE$5,Input!$D$5:$CI$5,0),1,1),0)</f>
        <v>0</v>
      </c>
      <c r="AF7" s="71">
        <f ca="1">IF(LEN('Financial 3 Year Charts'!$B60)&gt;0,OFFSET(Input!$C$5,MATCH('Financial 3 Year Charts'!$B60,Input!$B$6:$B$22,0),MATCH(AF$5,Input!$D$5:$CI$5,0),1,1),0)</f>
        <v>0</v>
      </c>
      <c r="AG7" s="71">
        <f ca="1">IF(LEN('Financial 3 Year Charts'!$B60)&gt;0,OFFSET(Input!$C$5,MATCH('Financial 3 Year Charts'!$B60,Input!$B$6:$B$22,0),MATCH(AG$5,Input!$D$5:$CI$5,0),1,1),0)</f>
        <v>0</v>
      </c>
      <c r="AH7" s="71">
        <f ca="1">IF(LEN('Financial 3 Year Charts'!$B60)&gt;0,OFFSET(Input!$C$5,MATCH('Financial 3 Year Charts'!$B60,Input!$B$6:$B$22,0),MATCH(AH$5,Input!$D$5:$CI$5,0),1,1),0)</f>
        <v>0</v>
      </c>
      <c r="AI7" s="71">
        <f ca="1">IF(LEN('Financial 3 Year Charts'!$B60)&gt;0,OFFSET(Input!$C$5,MATCH('Financial 3 Year Charts'!$B60,Input!$B$6:$B$22,0),MATCH(AI$5,Input!$D$5:$CI$5,0),1,1),0)</f>
        <v>0</v>
      </c>
      <c r="AJ7" s="71">
        <f ca="1">IF(LEN('Financial 3 Year Charts'!$B60)&gt;0,OFFSET(Input!$C$5,MATCH('Financial 3 Year Charts'!$B60,Input!$B$6:$B$22,0),MATCH(AJ$5,Input!$D$5:$CI$5,0),1,1),0)</f>
        <v>0</v>
      </c>
      <c r="AK7" s="71">
        <f ca="1">IF(LEN('Financial 3 Year Charts'!$B60)&gt;0,OFFSET(Input!$C$5,MATCH('Financial 3 Year Charts'!$B60,Input!$B$6:$B$22,0),MATCH(AK$5,Input!$D$5:$CI$5,0),1,1),0)</f>
        <v>0</v>
      </c>
      <c r="AL7" s="71">
        <f ca="1">IF(LEN('Financial 3 Year Charts'!$B60)&gt;0,OFFSET(Input!$C$5,MATCH('Financial 3 Year Charts'!$B60,Input!$B$6:$B$22,0),MATCH(AL$5,Input!$D$5:$CI$5,0),1,1),0)</f>
        <v>0</v>
      </c>
    </row>
    <row r="8" spans="2:38" ht="18.75" x14ac:dyDescent="0.3">
      <c r="B8" s="66" t="str">
        <f>'Financial 3 Year Charts'!$B61</f>
        <v>Cost of Sales</v>
      </c>
      <c r="C8" s="71">
        <f ca="1">IF(LEN('Financial 3 Year Charts'!$B61)&gt;0,OFFSET(Input!$C$5,MATCH('Financial 3 Year Charts'!$B61,Input!$B$6:$B$22,0),MATCH(C$5,Input!$D$5:$CI$5,0),1,1),0)</f>
        <v>72809</v>
      </c>
      <c r="D8" s="71">
        <f ca="1">IF(LEN('Financial 3 Year Charts'!$B61)&gt;0,OFFSET(Input!$C$5,MATCH('Financial 3 Year Charts'!$B61,Input!$B$6:$B$22,0),MATCH(D$5,Input!$D$5:$CI$5,0),1,1),0)</f>
        <v>26399</v>
      </c>
      <c r="E8" s="71">
        <f ca="1">IF(LEN('Financial 3 Year Charts'!$B61)&gt;0,OFFSET(Input!$C$5,MATCH('Financial 3 Year Charts'!$B61,Input!$B$6:$B$22,0),MATCH(E$5,Input!$D$5:$CI$5,0),1,1),0)</f>
        <v>30707</v>
      </c>
      <c r="F8" s="71">
        <f ca="1">IF(LEN('Financial 3 Year Charts'!$B61)&gt;0,OFFSET(Input!$C$5,MATCH('Financial 3 Year Charts'!$B61,Input!$B$6:$B$22,0),MATCH(F$5,Input!$D$5:$CI$5,0),1,1),0)</f>
        <v>19326</v>
      </c>
      <c r="G8" s="71">
        <f ca="1">IF(LEN('Financial 3 Year Charts'!$B61)&gt;0,OFFSET(Input!$C$5,MATCH('Financial 3 Year Charts'!$B61,Input!$B$6:$B$22,0),MATCH(G$5,Input!$D$5:$CI$5,0),1,1),0)</f>
        <v>36989</v>
      </c>
      <c r="H8" s="71">
        <f ca="1">IF(LEN('Financial 3 Year Charts'!$B61)&gt;0,OFFSET(Input!$C$5,MATCH('Financial 3 Year Charts'!$B61,Input!$B$6:$B$22,0),MATCH(H$5,Input!$D$5:$CI$5,0),1,1),0)</f>
        <v>22898</v>
      </c>
      <c r="I8" s="71">
        <f ca="1">IF(LEN('Financial 3 Year Charts'!$B61)&gt;0,OFFSET(Input!$C$5,MATCH('Financial 3 Year Charts'!$B61,Input!$B$6:$B$22,0),MATCH(I$5,Input!$D$5:$CI$5,0),1,1),0)</f>
        <v>29308</v>
      </c>
      <c r="J8" s="71">
        <f ca="1">IF(LEN('Financial 3 Year Charts'!$B61)&gt;0,OFFSET(Input!$C$5,MATCH('Financial 3 Year Charts'!$B61,Input!$B$6:$B$22,0),MATCH(J$5,Input!$D$5:$CI$5,0),1,1),0)</f>
        <v>39891</v>
      </c>
      <c r="K8" s="71">
        <f ca="1">IF(LEN('Financial 3 Year Charts'!$B61)&gt;0,OFFSET(Input!$C$5,MATCH('Financial 3 Year Charts'!$B61,Input!$B$6:$B$22,0),MATCH(K$5,Input!$D$5:$CI$5,0),1,1),0)</f>
        <v>33527</v>
      </c>
      <c r="L8" s="71">
        <f ca="1">IF(LEN('Financial 3 Year Charts'!$B61)&gt;0,OFFSET(Input!$C$5,MATCH('Financial 3 Year Charts'!$B61,Input!$B$6:$B$22,0),MATCH(L$5,Input!$D$5:$CI$5,0),1,1),0)</f>
        <v>33195</v>
      </c>
      <c r="M8" s="71">
        <f ca="1">IF(LEN('Financial 3 Year Charts'!$B61)&gt;0,OFFSET(Input!$C$5,MATCH('Financial 3 Year Charts'!$B61,Input!$B$6:$B$22,0),MATCH(M$5,Input!$D$5:$CI$5,0),1,1),0)</f>
        <v>28577</v>
      </c>
      <c r="N8" s="71">
        <f ca="1">IF(LEN('Financial 3 Year Charts'!$B61)&gt;0,OFFSET(Input!$C$5,MATCH('Financial 3 Year Charts'!$B61,Input!$B$6:$B$22,0),MATCH(N$5,Input!$D$5:$CI$5,0),1,1),0)</f>
        <v>26759</v>
      </c>
      <c r="O8" s="71">
        <f ca="1">IF(LEN('Financial 3 Year Charts'!$B61)&gt;0,OFFSET(Input!$C$5,MATCH('Financial 3 Year Charts'!$B61,Input!$B$6:$B$22,0),MATCH(O$5,Input!$D$5:$CI$5,0),1,1),0)</f>
        <v>27259</v>
      </c>
      <c r="P8" s="71">
        <f ca="1">IF(LEN('Financial 3 Year Charts'!$B61)&gt;0,OFFSET(Input!$C$5,MATCH('Financial 3 Year Charts'!$B61,Input!$B$6:$B$22,0),MATCH(P$5,Input!$D$5:$CI$5,0),1,1),0)</f>
        <v>19357</v>
      </c>
      <c r="Q8" s="71">
        <f ca="1">IF(LEN('Financial 3 Year Charts'!$B61)&gt;0,OFFSET(Input!$C$5,MATCH('Financial 3 Year Charts'!$B61,Input!$B$6:$B$22,0),MATCH(Q$5,Input!$D$5:$CI$5,0),1,1),0)</f>
        <v>27344</v>
      </c>
      <c r="R8" s="71">
        <f ca="1">IF(LEN('Financial 3 Year Charts'!$B61)&gt;0,OFFSET(Input!$C$5,MATCH('Financial 3 Year Charts'!$B61,Input!$B$6:$B$22,0),MATCH(R$5,Input!$D$5:$CI$5,0),1,1),0)</f>
        <v>32702</v>
      </c>
      <c r="S8" s="71">
        <f ca="1">IF(LEN('Financial 3 Year Charts'!$B61)&gt;0,OFFSET(Input!$C$5,MATCH('Financial 3 Year Charts'!$B61,Input!$B$6:$B$22,0),MATCH(S$5,Input!$D$5:$CI$5,0),1,1),0)</f>
        <v>2825</v>
      </c>
      <c r="T8" s="71">
        <f ca="1">IF(LEN('Financial 3 Year Charts'!$B61)&gt;0,OFFSET(Input!$C$5,MATCH('Financial 3 Year Charts'!$B61,Input!$B$6:$B$22,0),MATCH(T$5,Input!$D$5:$CI$5,0),1,1),0)</f>
        <v>1674</v>
      </c>
      <c r="U8" s="71">
        <f ca="1">IF(LEN('Financial 3 Year Charts'!$B61)&gt;0,OFFSET(Input!$C$5,MATCH('Financial 3 Year Charts'!$B61,Input!$B$6:$B$22,0),MATCH(U$5,Input!$D$5:$CI$5,0),1,1),0)</f>
        <v>13010</v>
      </c>
      <c r="V8" s="71">
        <f ca="1">IF(LEN('Financial 3 Year Charts'!$B61)&gt;0,OFFSET(Input!$C$5,MATCH('Financial 3 Year Charts'!$B61,Input!$B$6:$B$22,0),MATCH(V$5,Input!$D$5:$CI$5,0),1,1),0)</f>
        <v>13511</v>
      </c>
      <c r="W8" s="71">
        <f ca="1">IF(LEN('Financial 3 Year Charts'!$B61)&gt;0,OFFSET(Input!$C$5,MATCH('Financial 3 Year Charts'!$B61,Input!$B$6:$B$22,0),MATCH(W$5,Input!$D$5:$CI$5,0),1,1),0)</f>
        <v>69440</v>
      </c>
      <c r="X8" s="71">
        <f ca="1">IF(LEN('Financial 3 Year Charts'!$B61)&gt;0,OFFSET(Input!$C$5,MATCH('Financial 3 Year Charts'!$B61,Input!$B$6:$B$22,0),MATCH(X$5,Input!$D$5:$CI$5,0),1,1),0)</f>
        <v>17599</v>
      </c>
      <c r="Y8" s="71">
        <f ca="1">IF(LEN('Financial 3 Year Charts'!$B61)&gt;0,OFFSET(Input!$C$5,MATCH('Financial 3 Year Charts'!$B61,Input!$B$6:$B$22,0),MATCH(Y$5,Input!$D$5:$CI$5,0),1,1),0)</f>
        <v>55251</v>
      </c>
      <c r="Z8" s="71">
        <f ca="1">IF(LEN('Financial 3 Year Charts'!$B61)&gt;0,OFFSET(Input!$C$5,MATCH('Financial 3 Year Charts'!$B61,Input!$B$6:$B$22,0),MATCH(Z$5,Input!$D$5:$CI$5,0),1,1),0)</f>
        <v>16475</v>
      </c>
      <c r="AA8" s="71">
        <f ca="1">IF(LEN('Financial 3 Year Charts'!$B61)&gt;0,OFFSET(Input!$C$5,MATCH('Financial 3 Year Charts'!$B61,Input!$B$6:$B$22,0),MATCH(AA$5,Input!$D$5:$CI$5,0),1,1),0)</f>
        <v>0</v>
      </c>
      <c r="AB8" s="71">
        <f ca="1">IF(LEN('Financial 3 Year Charts'!$B61)&gt;0,OFFSET(Input!$C$5,MATCH('Financial 3 Year Charts'!$B61,Input!$B$6:$B$22,0),MATCH(AB$5,Input!$D$5:$CI$5,0),1,1),0)</f>
        <v>0</v>
      </c>
      <c r="AC8" s="71">
        <f ca="1">IF(LEN('Financial 3 Year Charts'!$B61)&gt;0,OFFSET(Input!$C$5,MATCH('Financial 3 Year Charts'!$B61,Input!$B$6:$B$22,0),MATCH(AC$5,Input!$D$5:$CI$5,0),1,1),0)</f>
        <v>0</v>
      </c>
      <c r="AD8" s="71">
        <f ca="1">IF(LEN('Financial 3 Year Charts'!$B61)&gt;0,OFFSET(Input!$C$5,MATCH('Financial 3 Year Charts'!$B61,Input!$B$6:$B$22,0),MATCH(AD$5,Input!$D$5:$CI$5,0),1,1),0)</f>
        <v>0</v>
      </c>
      <c r="AE8" s="71">
        <f ca="1">IF(LEN('Financial 3 Year Charts'!$B61)&gt;0,OFFSET(Input!$C$5,MATCH('Financial 3 Year Charts'!$B61,Input!$B$6:$B$22,0),MATCH(AE$5,Input!$D$5:$CI$5,0),1,1),0)</f>
        <v>0</v>
      </c>
      <c r="AF8" s="71">
        <f ca="1">IF(LEN('Financial 3 Year Charts'!$B61)&gt;0,OFFSET(Input!$C$5,MATCH('Financial 3 Year Charts'!$B61,Input!$B$6:$B$22,0),MATCH(AF$5,Input!$D$5:$CI$5,0),1,1),0)</f>
        <v>0</v>
      </c>
      <c r="AG8" s="71">
        <f ca="1">IF(LEN('Financial 3 Year Charts'!$B61)&gt;0,OFFSET(Input!$C$5,MATCH('Financial 3 Year Charts'!$B61,Input!$B$6:$B$22,0),MATCH(AG$5,Input!$D$5:$CI$5,0),1,1),0)</f>
        <v>0</v>
      </c>
      <c r="AH8" s="71">
        <f ca="1">IF(LEN('Financial 3 Year Charts'!$B61)&gt;0,OFFSET(Input!$C$5,MATCH('Financial 3 Year Charts'!$B61,Input!$B$6:$B$22,0),MATCH(AH$5,Input!$D$5:$CI$5,0),1,1),0)</f>
        <v>0</v>
      </c>
      <c r="AI8" s="71">
        <f ca="1">IF(LEN('Financial 3 Year Charts'!$B61)&gt;0,OFFSET(Input!$C$5,MATCH('Financial 3 Year Charts'!$B61,Input!$B$6:$B$22,0),MATCH(AI$5,Input!$D$5:$CI$5,0),1,1),0)</f>
        <v>0</v>
      </c>
      <c r="AJ8" s="71">
        <f ca="1">IF(LEN('Financial 3 Year Charts'!$B61)&gt;0,OFFSET(Input!$C$5,MATCH('Financial 3 Year Charts'!$B61,Input!$B$6:$B$22,0),MATCH(AJ$5,Input!$D$5:$CI$5,0),1,1),0)</f>
        <v>0</v>
      </c>
      <c r="AK8" s="71">
        <f ca="1">IF(LEN('Financial 3 Year Charts'!$B61)&gt;0,OFFSET(Input!$C$5,MATCH('Financial 3 Year Charts'!$B61,Input!$B$6:$B$22,0),MATCH(AK$5,Input!$D$5:$CI$5,0),1,1),0)</f>
        <v>0</v>
      </c>
      <c r="AL8" s="71">
        <f ca="1">IF(LEN('Financial 3 Year Charts'!$B61)&gt;0,OFFSET(Input!$C$5,MATCH('Financial 3 Year Charts'!$B61,Input!$B$6:$B$22,0),MATCH(AL$5,Input!$D$5:$CI$5,0),1,1),0)</f>
        <v>0</v>
      </c>
    </row>
  </sheetData>
  <dataValidations count="1">
    <dataValidation type="list" allowBlank="1" showInputMessage="1" showErrorMessage="1" sqref="B6:B8" xr:uid="{29B63F2C-285D-431B-A96F-41526139138E}">
      <formula1>Sales_options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3CC0-B385-453E-BCBB-1764E375DDA3}">
  <dimension ref="B1:K20"/>
  <sheetViews>
    <sheetView topLeftCell="B1" workbookViewId="0">
      <selection activeCell="F14" sqref="F14"/>
    </sheetView>
  </sheetViews>
  <sheetFormatPr defaultRowHeight="15" x14ac:dyDescent="0.25"/>
  <cols>
    <col min="4" max="4" width="46.140625" customWidth="1"/>
    <col min="6" max="6" width="131.5703125" customWidth="1"/>
    <col min="7" max="7" width="0.28515625" customWidth="1"/>
    <col min="8" max="8" width="12.140625" customWidth="1"/>
    <col min="9" max="9" width="15.85546875" customWidth="1"/>
  </cols>
  <sheetData>
    <row r="1" spans="2:11" x14ac:dyDescent="0.25">
      <c r="B1" s="52" t="s">
        <v>31</v>
      </c>
    </row>
    <row r="4" spans="2:11" ht="18.75" x14ac:dyDescent="0.3">
      <c r="B4" s="7">
        <v>2014</v>
      </c>
      <c r="D4" s="7" t="s">
        <v>32</v>
      </c>
      <c r="F4" s="27" t="s">
        <v>3</v>
      </c>
      <c r="G4" s="8">
        <v>35367</v>
      </c>
      <c r="H4" s="8">
        <v>225560</v>
      </c>
      <c r="I4" s="37">
        <v>639256</v>
      </c>
      <c r="K4" s="7" t="s">
        <v>33</v>
      </c>
    </row>
    <row r="5" spans="2:11" ht="18.75" x14ac:dyDescent="0.3">
      <c r="B5" s="7">
        <v>2015</v>
      </c>
      <c r="D5" s="7" t="s">
        <v>20</v>
      </c>
      <c r="F5" s="27" t="s">
        <v>4</v>
      </c>
      <c r="G5" s="8">
        <v>11881</v>
      </c>
      <c r="H5" s="8">
        <v>138401</v>
      </c>
      <c r="I5" s="37">
        <v>331475</v>
      </c>
      <c r="K5" s="7" t="s">
        <v>34</v>
      </c>
    </row>
    <row r="6" spans="2:11" ht="18.75" x14ac:dyDescent="0.3">
      <c r="B6" s="7">
        <v>2016</v>
      </c>
      <c r="D6" s="7" t="s">
        <v>5</v>
      </c>
      <c r="F6" s="27" t="s">
        <v>5</v>
      </c>
      <c r="G6" s="9">
        <f>G4-G5</f>
        <v>23486</v>
      </c>
      <c r="H6" s="9">
        <f>H4-H5</f>
        <v>87159</v>
      </c>
      <c r="I6" s="38">
        <f>I4-I5</f>
        <v>307781</v>
      </c>
      <c r="K6" s="7" t="s">
        <v>35</v>
      </c>
    </row>
    <row r="7" spans="2:11" ht="18.75" x14ac:dyDescent="0.3">
      <c r="B7" s="7">
        <v>2017</v>
      </c>
      <c r="D7" s="7" t="s">
        <v>36</v>
      </c>
      <c r="F7" s="62" t="s">
        <v>6</v>
      </c>
      <c r="G7" s="10">
        <f>G6/G4</f>
        <v>0.66406537167415958</v>
      </c>
      <c r="H7" s="10">
        <f>H6/H4</f>
        <v>0.38641159780102857</v>
      </c>
      <c r="I7" s="39">
        <f>I6/I4</f>
        <v>0.48146751849024488</v>
      </c>
      <c r="K7" s="7" t="s">
        <v>37</v>
      </c>
    </row>
    <row r="8" spans="2:11" ht="18.75" x14ac:dyDescent="0.3">
      <c r="B8" s="7">
        <v>2018</v>
      </c>
      <c r="D8" s="7" t="s">
        <v>26</v>
      </c>
      <c r="F8" s="27" t="s">
        <v>7</v>
      </c>
      <c r="G8" s="8">
        <v>11594</v>
      </c>
      <c r="H8" s="8">
        <v>47857</v>
      </c>
      <c r="I8" s="37">
        <v>298981</v>
      </c>
      <c r="K8" s="7" t="s">
        <v>38</v>
      </c>
    </row>
    <row r="9" spans="2:11" ht="18.75" x14ac:dyDescent="0.3">
      <c r="B9" s="7">
        <v>2019</v>
      </c>
      <c r="D9" s="7" t="s">
        <v>28</v>
      </c>
      <c r="F9" s="62" t="s">
        <v>8</v>
      </c>
      <c r="G9" s="62">
        <f>G6-G8</f>
        <v>11892</v>
      </c>
      <c r="H9" s="62">
        <f>H6-H8</f>
        <v>39302</v>
      </c>
      <c r="I9" s="62">
        <f>I6-I8</f>
        <v>8800</v>
      </c>
      <c r="K9" s="7" t="s">
        <v>39</v>
      </c>
    </row>
    <row r="10" spans="2:11" ht="18.75" x14ac:dyDescent="0.3">
      <c r="F10" s="58" t="s">
        <v>9</v>
      </c>
      <c r="G10" s="59">
        <f>G9/G4</f>
        <v>0.33624565272711848</v>
      </c>
      <c r="H10" s="59">
        <f>H9/H4</f>
        <v>0.17424188685937222</v>
      </c>
      <c r="I10" s="60">
        <f>I9/I4</f>
        <v>1.3766002978462463E-2</v>
      </c>
      <c r="K10" s="7" t="s">
        <v>40</v>
      </c>
    </row>
    <row r="11" spans="2:11" ht="18.75" x14ac:dyDescent="0.3">
      <c r="F11" s="84" t="s">
        <v>10</v>
      </c>
      <c r="G11" s="84"/>
      <c r="H11" s="84"/>
      <c r="I11" s="84"/>
      <c r="K11" s="7" t="s">
        <v>41</v>
      </c>
    </row>
    <row r="12" spans="2:11" ht="18.75" x14ac:dyDescent="0.3">
      <c r="F12" s="84" t="s">
        <v>11</v>
      </c>
      <c r="G12" s="84"/>
      <c r="H12" s="84"/>
      <c r="I12" s="84"/>
      <c r="K12" s="7" t="s">
        <v>42</v>
      </c>
    </row>
    <row r="13" spans="2:11" ht="19.5" thickBot="1" x14ac:dyDescent="0.35">
      <c r="F13" s="62" t="s">
        <v>12</v>
      </c>
      <c r="G13" s="62"/>
      <c r="H13" s="62"/>
      <c r="I13" s="62"/>
      <c r="K13" s="72" t="s">
        <v>43</v>
      </c>
    </row>
    <row r="14" spans="2:11" ht="18.75" x14ac:dyDescent="0.3">
      <c r="F14" s="78" t="s">
        <v>13</v>
      </c>
      <c r="G14" s="21"/>
      <c r="H14" s="21"/>
      <c r="I14" s="21"/>
    </row>
    <row r="15" spans="2:11" ht="18.75" x14ac:dyDescent="0.3">
      <c r="F15" s="84" t="s">
        <v>15</v>
      </c>
      <c r="G15" s="84"/>
      <c r="H15" s="84"/>
      <c r="I15" s="84"/>
    </row>
    <row r="16" spans="2:11" ht="18.75" x14ac:dyDescent="0.3">
      <c r="F16" s="62" t="s">
        <v>16</v>
      </c>
      <c r="G16" s="62"/>
      <c r="H16" s="62"/>
      <c r="I16" s="62"/>
    </row>
    <row r="17" spans="6:9" ht="18.75" x14ac:dyDescent="0.3">
      <c r="F17" s="62" t="s">
        <v>17</v>
      </c>
      <c r="G17" s="62"/>
      <c r="H17" s="62"/>
      <c r="I17" s="62"/>
    </row>
    <row r="18" spans="6:9" ht="18.75" x14ac:dyDescent="0.3">
      <c r="F18" s="85" t="s">
        <v>18</v>
      </c>
      <c r="G18" s="85"/>
      <c r="H18" s="85"/>
      <c r="I18" s="85"/>
    </row>
    <row r="19" spans="6:9" ht="18.75" x14ac:dyDescent="0.3">
      <c r="F19" s="62" t="s">
        <v>19</v>
      </c>
      <c r="G19" s="62"/>
      <c r="H19" s="62"/>
      <c r="I19" s="62"/>
    </row>
    <row r="20" spans="6:9" ht="18.75" x14ac:dyDescent="0.3">
      <c r="F20" s="27" t="s">
        <v>20</v>
      </c>
      <c r="G20" s="56"/>
      <c r="H20" s="56"/>
      <c r="I20" s="56"/>
    </row>
  </sheetData>
  <mergeCells count="4">
    <mergeCell ref="F12:I12"/>
    <mergeCell ref="F15:I15"/>
    <mergeCell ref="F11:I11"/>
    <mergeCell ref="F18:I18"/>
  </mergeCells>
  <conditionalFormatting sqref="G8:I8 G4:I5">
    <cfRule type="cellIs" dxfId="2" priority="3" operator="equal">
      <formula>""</formula>
    </cfRule>
  </conditionalFormatting>
  <conditionalFormatting sqref="F15 F11:F12">
    <cfRule type="cellIs" dxfId="1" priority="1" operator="equal">
      <formula>""</formula>
    </cfRule>
  </conditionalFormatting>
  <conditionalFormatting sqref="F14">
    <cfRule type="cellIs" dxfId="0" priority="2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671111f6-4a3d-4f52-b879-d6951e5b8a6b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gazine proof" ma:contentTypeID="0x01010063F0986BD68F284084050441F8E2D26E00F2CB7BE9DEC88F429E42D1FA8C22A455" ma:contentTypeVersion="18" ma:contentTypeDescription="" ma:contentTypeScope="" ma:versionID="dc079ddaf2ff203f53e46c59172538dc">
  <xsd:schema xmlns:xsd="http://www.w3.org/2001/XMLSchema" xmlns:xs="http://www.w3.org/2001/XMLSchema" xmlns:p="http://schemas.microsoft.com/office/2006/metadata/properties" xmlns:ns2="228abf27-fa0c-4dca-b676-95a708db47fd" xmlns:ns3="6b2b5899-8723-403a-80f5-0fc963d92002" targetNamespace="http://schemas.microsoft.com/office/2006/metadata/properties" ma:root="true" ma:fieldsID="efdb19ed063dbbcc23eb17adfa73d826" ns2:_="" ns3:_="">
    <xsd:import namespace="228abf27-fa0c-4dca-b676-95a708db47fd"/>
    <xsd:import namespace="6b2b5899-8723-403a-80f5-0fc963d92002"/>
    <xsd:element name="properties">
      <xsd:complexType>
        <xsd:sequence>
          <xsd:element name="documentManagement">
            <xsd:complexType>
              <xsd:all>
                <xsd:element ref="ns2:Production_x0020_step"/>
                <xsd:element ref="ns2:Content_x0020_Team_x0020_status" minOccurs="0"/>
                <xsd:element ref="ns2:Design_x0020_Team_x0020_status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abf27-fa0c-4dca-b676-95a708db47fd" elementFormDefault="qualified">
    <xsd:import namespace="http://schemas.microsoft.com/office/2006/documentManagement/types"/>
    <xsd:import namespace="http://schemas.microsoft.com/office/infopath/2007/PartnerControls"/>
    <xsd:element name="Production_x0020_step" ma:index="8" ma:displayName="Production step" ma:default="01 Proof (for AAT)" ma:format="Dropdown" ma:internalName="Production_x0020_step" ma:readOnly="false">
      <xsd:simpleType>
        <xsd:restriction base="dms:Choice">
          <xsd:enumeration value="00 Flat plan"/>
          <xsd:enumeration value="01 Proof (for AAT)"/>
          <xsd:enumeration value="02 Corrections (for publisher)"/>
          <xsd:enumeration value="03 Revised Proof (for AAT)"/>
          <xsd:enumeration value="04 Passed + corrections (for Publisher)"/>
          <xsd:enumeration value="05 Passed (for Publisher)"/>
        </xsd:restriction>
      </xsd:simpleType>
    </xsd:element>
    <xsd:element name="Content_x0020_Team_x0020_status" ma:index="9" nillable="true" ma:displayName="Content Team status" ma:default="01 First Proof" ma:format="Dropdown" ma:hidden="true" ma:internalName="Content_x0020_Team_x0020_status" ma:readOnly="false">
      <xsd:simpleType>
        <xsd:restriction base="dms:Choice">
          <xsd:enumeration value="01 First Proof"/>
          <xsd:enumeration value="02 Corrections"/>
          <xsd:enumeration value="03 Passed + corrections"/>
          <xsd:enumeration value="04 Passed"/>
        </xsd:restriction>
      </xsd:simpleType>
    </xsd:element>
    <xsd:element name="Design_x0020_Team_x0020_status" ma:index="10" ma:displayName="Design Team status" ma:default="01 Not reviewed" ma:format="Dropdown" ma:internalName="Design_x0020_Team_x0020_status">
      <xsd:simpleType>
        <xsd:restriction base="dms:Choice">
          <xsd:enumeration value="01 Not reviewed"/>
          <xsd:enumeration value="02 Corrections"/>
          <xsd:enumeration value="03 Revised Proof"/>
          <xsd:enumeration value="04 Passed + corrections"/>
          <xsd:enumeration value="05 Passed"/>
        </xsd:restriction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b5899-8723-403a-80f5-0fc963d92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ign_x0020_Team_x0020_status xmlns="228abf27-fa0c-4dca-b676-95a708db47fd">01 Not reviewed</Design_x0020_Team_x0020_status>
    <Content_x0020_Team_x0020_status xmlns="228abf27-fa0c-4dca-b676-95a708db47fd">01 First Proof</Content_x0020_Team_x0020_status>
    <Production_x0020_step xmlns="228abf27-fa0c-4dca-b676-95a708db47fd">01 Proof (for AAT)</Production_x0020_step>
    <SharedWithUsers xmlns="228abf27-fa0c-4dca-b676-95a708db47fd">
      <UserInfo>
        <DisplayName>Hannah Dolan</DisplayName>
        <AccountId>22</AccountId>
        <AccountType/>
      </UserInfo>
      <UserInfo>
        <DisplayName>David Nunn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257C2B3-6650-4896-8620-8C06368EC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E2E226-C67E-497E-B62E-694D5FE2D95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D1E2D7E-34CC-41CC-BF00-519CF97A7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8abf27-fa0c-4dca-b676-95a708db47fd"/>
    <ds:schemaRef ds:uri="6b2b5899-8723-403a-80f5-0fc963d9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5D818D-1F7C-4C66-B58A-CAC39C4B79A4}">
  <ds:schemaRefs>
    <ds:schemaRef ds:uri="http://www.w3.org/XML/1998/namespace"/>
    <ds:schemaRef ds:uri="6b2b5899-8723-403a-80f5-0fc963d92002"/>
    <ds:schemaRef ds:uri="http://schemas.openxmlformats.org/package/2006/metadata/core-properties"/>
    <ds:schemaRef ds:uri="http://purl.org/dc/terms/"/>
    <ds:schemaRef ds:uri="228abf27-fa0c-4dca-b676-95a708db47fd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Input</vt:lpstr>
      <vt:lpstr>Sheet1</vt:lpstr>
      <vt:lpstr>Financial 3 Year Charts</vt:lpstr>
      <vt:lpstr>3 yr Graph Data</vt:lpstr>
      <vt:lpstr>Data Sheet</vt:lpstr>
      <vt:lpstr>Graph_Options</vt:lpstr>
      <vt:lpstr>Sales_options</vt:lpstr>
      <vt:lpstr>SEO_options</vt:lpstr>
      <vt:lpstr>Year_to_date</vt:lpstr>
      <vt:lpstr>Years</vt:lpstr>
      <vt:lpstr>Years_2018_onwards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Selwyn</dc:creator>
  <cp:keywords/>
  <dc:description/>
  <cp:lastModifiedBy>David Nunn</cp:lastModifiedBy>
  <cp:revision/>
  <dcterms:created xsi:type="dcterms:W3CDTF">2014-08-07T09:10:16Z</dcterms:created>
  <dcterms:modified xsi:type="dcterms:W3CDTF">2019-05-02T13:48:08Z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0x01010063F0986BD68F284084050441F8E2D26E00F2CB7BE9DEC88F429E42D1FA8C22A455</vt:lpwstr>
  </property>
</Properties>
</file>